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11" yWindow="645" windowWidth="19320" windowHeight="10290" activeTab="0"/>
  </bookViews>
  <sheets>
    <sheet name="2016 Budget Worksheet" sheetId="1" r:id="rId1"/>
  </sheets>
  <definedNames>
    <definedName name="_xlnm.Print_Area" localSheetId="0">'2016 Budget Worksheet'!$A$2:$F$92</definedName>
    <definedName name="_xlnm.Print_Titles" localSheetId="0">'2016 Budget Worksheet'!$94:$98</definedName>
  </definedNames>
  <calcPr fullCalcOnLoad="1"/>
</workbook>
</file>

<file path=xl/sharedStrings.xml><?xml version="1.0" encoding="utf-8"?>
<sst xmlns="http://schemas.openxmlformats.org/spreadsheetml/2006/main" count="210" uniqueCount="187">
  <si>
    <t>Account</t>
  </si>
  <si>
    <t>Number</t>
  </si>
  <si>
    <t>Classification or Category</t>
  </si>
  <si>
    <t>Current</t>
  </si>
  <si>
    <t>Budget</t>
  </si>
  <si>
    <t xml:space="preserve">Increase </t>
  </si>
  <si>
    <t>or</t>
  </si>
  <si>
    <t>Decrease</t>
  </si>
  <si>
    <t xml:space="preserve">Final </t>
  </si>
  <si>
    <t>Real Estate Taxes - Prior Year</t>
  </si>
  <si>
    <t>Real Estate Taxes - Delinquent</t>
  </si>
  <si>
    <t>Tax Claim Bureau</t>
  </si>
  <si>
    <t>Real Estate Taxes - Discount</t>
  </si>
  <si>
    <t>Occupation Taxes</t>
  </si>
  <si>
    <t>Occupation Taxes - Current</t>
  </si>
  <si>
    <t>Occupation - Prior Year</t>
  </si>
  <si>
    <t>Per Capita Taxes - Current</t>
  </si>
  <si>
    <t>Per Capita - Prior Year</t>
  </si>
  <si>
    <t>Per Capita - Delinquent</t>
  </si>
  <si>
    <t>Real Estate Transfer Tax</t>
  </si>
  <si>
    <t>Local Enabling Tax (511)</t>
  </si>
  <si>
    <t>Earned Income Tax (Current)</t>
  </si>
  <si>
    <t>Local Service Tax (Current)</t>
  </si>
  <si>
    <t>Cash on Hand</t>
  </si>
  <si>
    <t>Cable Franchise Fees</t>
  </si>
  <si>
    <t>Fines</t>
  </si>
  <si>
    <t>Intergovernmental Revenue</t>
  </si>
  <si>
    <t>Real Estate Taxes - Penalties</t>
  </si>
  <si>
    <t>Per Capita _ Penalties</t>
  </si>
  <si>
    <t>PURTA</t>
  </si>
  <si>
    <t>Alcoholic Beverage License</t>
  </si>
  <si>
    <t>Foreign Fire Tax Premium</t>
  </si>
  <si>
    <t>Fees &amp; Permits</t>
  </si>
  <si>
    <t>Subdivision/Zoning Fees</t>
  </si>
  <si>
    <t>Zoning Hearing Fees</t>
  </si>
  <si>
    <t>Sales of Maps/Publications</t>
  </si>
  <si>
    <t>Permits - Bldgs/Roads</t>
  </si>
  <si>
    <t>Moving Permits</t>
  </si>
  <si>
    <t>Miscellaneous</t>
  </si>
  <si>
    <t>Miscellaneous Income</t>
  </si>
  <si>
    <t>Sale of Fixed Assets</t>
  </si>
  <si>
    <t>Grant Revenue</t>
  </si>
  <si>
    <t>State Liquid Fuels Allocation</t>
  </si>
  <si>
    <t>Total Revenue</t>
  </si>
  <si>
    <t>Audit Fees</t>
  </si>
  <si>
    <t xml:space="preserve">Salaries </t>
  </si>
  <si>
    <t>Dues &amp; Memberships</t>
  </si>
  <si>
    <t>Tax Collections</t>
  </si>
  <si>
    <t>Local Tax Collector - Commission</t>
  </si>
  <si>
    <t>ACT 32 - EIT Collector - Commission</t>
  </si>
  <si>
    <t>Supplies</t>
  </si>
  <si>
    <t>Local Ordinances</t>
  </si>
  <si>
    <t>Interest Income</t>
  </si>
  <si>
    <t>Legal Fees</t>
  </si>
  <si>
    <t>Solicitor</t>
  </si>
  <si>
    <t>Zoning Hearing Board Solicitor</t>
  </si>
  <si>
    <t>Secretary/Treasurer</t>
  </si>
  <si>
    <t>Salary</t>
  </si>
  <si>
    <t>Office Supplies</t>
  </si>
  <si>
    <t>Postage</t>
  </si>
  <si>
    <t>Bonding</t>
  </si>
  <si>
    <t>Advertising &amp; Printing</t>
  </si>
  <si>
    <t xml:space="preserve">Engineering </t>
  </si>
  <si>
    <t xml:space="preserve">General </t>
  </si>
  <si>
    <t>Municipal Building</t>
  </si>
  <si>
    <t>Telephone</t>
  </si>
  <si>
    <t>Electricity</t>
  </si>
  <si>
    <t>Repairs and Maintenance</t>
  </si>
  <si>
    <t>Foreign Fire Tax Expense</t>
  </si>
  <si>
    <t>Zoning Heard Board Allocation</t>
  </si>
  <si>
    <t>Public Works</t>
  </si>
  <si>
    <t>PW - PT Wages</t>
  </si>
  <si>
    <t>Debt Service - Interest</t>
  </si>
  <si>
    <t>Debt Service</t>
  </si>
  <si>
    <t>PW - Fuel</t>
  </si>
  <si>
    <t>Employer Expenses</t>
  </si>
  <si>
    <t>Insurance</t>
  </si>
  <si>
    <t>State Aid</t>
  </si>
  <si>
    <t>Liquid Fuels - Software Purchase</t>
  </si>
  <si>
    <t>Zoning - General Enforcement</t>
  </si>
  <si>
    <t>Donations and Contributions</t>
  </si>
  <si>
    <t>Grant Expenses</t>
  </si>
  <si>
    <t>Public Safety</t>
  </si>
  <si>
    <t>Capital Construction Projects</t>
  </si>
  <si>
    <t>PW - Capital Equipment Purchase</t>
  </si>
  <si>
    <t>Liquid Fuels - Interest Income</t>
  </si>
  <si>
    <t>Total Expenditures</t>
  </si>
  <si>
    <t>Tax Collector Supplies</t>
  </si>
  <si>
    <t>480-483</t>
  </si>
  <si>
    <t>Restricted Revenue</t>
  </si>
  <si>
    <t>General Purpose Revenue</t>
  </si>
  <si>
    <t>Real Estate Taxes  (See Tab 2)</t>
  </si>
  <si>
    <t>(355) Special Purpose Expenses</t>
  </si>
  <si>
    <t>General Purpose Expenses</t>
  </si>
  <si>
    <t>Total Net Income / (Net Loss)</t>
  </si>
  <si>
    <t>Net Income/(Net Loss) - Special Purpose</t>
  </si>
  <si>
    <t>Employer Portion of FICA -7.65%</t>
  </si>
  <si>
    <t>Net Income/(Net Loss) - General Purpose</t>
  </si>
  <si>
    <t>Vehicle Fines</t>
  </si>
  <si>
    <t>State Police Fines</t>
  </si>
  <si>
    <t>Solid Waste</t>
  </si>
  <si>
    <t>Current Year Collections</t>
  </si>
  <si>
    <t>Delinquent Collections</t>
  </si>
  <si>
    <t>(355) Restricted Revenue &amp; Grants</t>
  </si>
  <si>
    <t>Council</t>
  </si>
  <si>
    <t>Mayor</t>
  </si>
  <si>
    <t>Fire &amp; Public Safety</t>
  </si>
  <si>
    <t>911 Services</t>
  </si>
  <si>
    <t>Earned Income Tax (Delinquent)</t>
  </si>
  <si>
    <t>Annual Contract For Trash Collection</t>
  </si>
  <si>
    <t>Court Filing Fees - Delinquent Accts</t>
  </si>
  <si>
    <t>PW - Supplies and Materials</t>
  </si>
  <si>
    <t xml:space="preserve">PW - Highway/Road Materials </t>
  </si>
  <si>
    <t>PW - Equipment Repair</t>
  </si>
  <si>
    <t>Street Lights</t>
  </si>
  <si>
    <t>PW - Vehicle Repairs</t>
  </si>
  <si>
    <t>Canal Commission</t>
  </si>
  <si>
    <t xml:space="preserve">Recreation </t>
  </si>
  <si>
    <t>Parks - Operating Supplies</t>
  </si>
  <si>
    <t>Equipment Replacement Project</t>
  </si>
  <si>
    <t>United Vets</t>
  </si>
  <si>
    <t>Carbon County K-9</t>
  </si>
  <si>
    <t>PA Unemployment Compensation Fund</t>
  </si>
  <si>
    <t xml:space="preserve">Workers Compensation </t>
  </si>
  <si>
    <t>Bank Fees</t>
  </si>
  <si>
    <t>Miscellaneous - Other</t>
  </si>
  <si>
    <t>Computer/Copier Supplies</t>
  </si>
  <si>
    <t>Liquid Fuels - Road Materials</t>
  </si>
  <si>
    <t xml:space="preserve">Liquid Fuels - Salt </t>
  </si>
  <si>
    <t>Sanitation</t>
  </si>
  <si>
    <t>Public Officials - Liability</t>
  </si>
  <si>
    <t>Refund of Prior Year Expenditures</t>
  </si>
  <si>
    <t>Due To Highway Aid Fund</t>
  </si>
  <si>
    <t>Due From Capital Reserve Account</t>
  </si>
  <si>
    <t>Due From General Funds Account</t>
  </si>
  <si>
    <t>Library</t>
  </si>
  <si>
    <t>Offset By Revenue in 355</t>
  </si>
  <si>
    <t>Real Estate Taxes - Current - Fire Protection</t>
  </si>
  <si>
    <t>Real Estate Taxes - Current General</t>
  </si>
  <si>
    <t xml:space="preserve">Rent of Land </t>
  </si>
  <si>
    <t>DEP - Act 537</t>
  </si>
  <si>
    <t>Sewage Permits</t>
  </si>
  <si>
    <t>Variance Between 2011 Budgeted Revenues</t>
  </si>
  <si>
    <t>vs actual:   $15,000 shortage</t>
  </si>
  <si>
    <t>Real Estate Taxes:  $11,204</t>
  </si>
  <si>
    <t>EIT:                        $4,400</t>
  </si>
  <si>
    <t>Material Differences:</t>
  </si>
  <si>
    <t>Due From Highway Aid Fund</t>
  </si>
  <si>
    <t>Fuel - Heat</t>
  </si>
  <si>
    <t>Allowance For Bad Debts</t>
  </si>
  <si>
    <t>Collection Agency Commission</t>
  </si>
  <si>
    <t>Contract Services - Grass Cutting</t>
  </si>
  <si>
    <t>PW - Streets/Alley Repairs</t>
  </si>
  <si>
    <t>PW - Snow Removal (Contracted)</t>
  </si>
  <si>
    <t>Parryville Band</t>
  </si>
  <si>
    <t>Fire Tax Expenses</t>
  </si>
  <si>
    <t>Quickbooks</t>
  </si>
  <si>
    <t>Sewage Enforcement Officer Fees</t>
  </si>
  <si>
    <t>Auto Insurance - Property &amp; Casualty</t>
  </si>
  <si>
    <t>Code Enforcement Fees</t>
  </si>
  <si>
    <t>Salt Shed</t>
  </si>
  <si>
    <t>Planning Commission</t>
  </si>
  <si>
    <t>Road Projects</t>
  </si>
  <si>
    <t>Internet Connection &amp; Website</t>
  </si>
  <si>
    <t>Permits - UCC</t>
  </si>
  <si>
    <t>Real Estate Taxes - Current General - Discount</t>
  </si>
  <si>
    <t>Real Estate Taxes - Current - Fire - Discount</t>
  </si>
  <si>
    <t>Contributions for Private Sources</t>
  </si>
  <si>
    <t xml:space="preserve">  Playground Fund</t>
  </si>
  <si>
    <t>PW - Cleaning of Streets (Contracted)</t>
  </si>
  <si>
    <t>Planning Commission Expenses (moved)</t>
  </si>
  <si>
    <t>Borough Council Training</t>
  </si>
  <si>
    <t>Proposed</t>
  </si>
  <si>
    <t xml:space="preserve">Debt Service - Principal &amp; Interest </t>
  </si>
  <si>
    <t>Workers Comp Insurance - Fire Co</t>
  </si>
  <si>
    <t>Occupation Taxes - Discount</t>
  </si>
  <si>
    <t>Per Capita Taxes - Discount</t>
  </si>
  <si>
    <t>Tablet Replacement Project</t>
  </si>
  <si>
    <t>Due To Highway Aid Fund - Repayment Plan</t>
  </si>
  <si>
    <t xml:space="preserve">Liquid Fuels - Expenses </t>
  </si>
  <si>
    <t xml:space="preserve">Tax Collector - Training </t>
  </si>
  <si>
    <t>Munibilling</t>
  </si>
  <si>
    <t>IT/Computer Expenses</t>
  </si>
  <si>
    <t>Transfer From General Fund to Liquid Fuels</t>
  </si>
  <si>
    <t>Liquid Fuels - Road Project</t>
  </si>
  <si>
    <t xml:space="preserve">PARRYVILLE BOROUGH - 2016 PROPOSED BUDGET </t>
  </si>
  <si>
    <t>PARRYVILLE BOROUGH - 2016 PROPOSED BUDGET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</si>
</sst>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_);_(@_)"/>
    <numFmt numFmtId="171" formatCode="0.0%"/>
    <numFmt numFmtId="172" formatCode="0.000"/>
    <numFmt numFmtId="173" formatCode="_(* #,##0.000_);_(* \(#,##0.000\);_(* &quot;-&quot;???_);_(@_)"/>
    <numFmt numFmtId="174" formatCode="_(&quot;$&quot;* #,##0.00_);_(&quot;$&quot;* \(#,##0.00\);_(&quot;$&quot;* &quot;-&quot;??_);_(* @_)"/>
    <numFmt numFmtId="175" formatCode="0.0000"/>
  </numFmts>
  <fonts count="2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37" fontId="0" fillId="0" borderId="0" xfId="42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5" fontId="0" fillId="0" borderId="0" xfId="42" applyNumberFormat="1" applyFont="1" applyAlignment="1">
      <alignment horizontal="center"/>
    </xf>
    <xf numFmtId="0" fontId="5" fillId="0" borderId="10" xfId="0" applyFont="1" applyBorder="1" applyAlignment="1" quotePrefix="1">
      <alignment horizontal="center"/>
    </xf>
    <xf numFmtId="0" fontId="5" fillId="0" borderId="15" xfId="0" applyFont="1" applyBorder="1" applyAlignment="1" quotePrefix="1">
      <alignment horizontal="center"/>
    </xf>
    <xf numFmtId="37" fontId="0" fillId="0" borderId="16" xfId="42" applyNumberFormat="1" applyFont="1" applyBorder="1" applyAlignment="1">
      <alignment horizontal="center"/>
    </xf>
    <xf numFmtId="165" fontId="0" fillId="0" borderId="16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0" fillId="0" borderId="16" xfId="42" applyNumberFormat="1" applyFont="1" applyBorder="1" applyAlignment="1">
      <alignment horizontal="right"/>
    </xf>
    <xf numFmtId="165" fontId="0" fillId="0" borderId="0" xfId="42" applyNumberFormat="1" applyFont="1" applyAlignment="1">
      <alignment horizontal="right"/>
    </xf>
    <xf numFmtId="0" fontId="0" fillId="0" borderId="0" xfId="0" applyAlignment="1">
      <alignment horizontal="right"/>
    </xf>
    <xf numFmtId="37" fontId="0" fillId="0" borderId="0" xfId="42" applyNumberFormat="1" applyFont="1" applyAlignment="1">
      <alignment horizontal="right"/>
    </xf>
    <xf numFmtId="165" fontId="0" fillId="0" borderId="16" xfId="42" applyNumberFormat="1" applyFont="1" applyBorder="1" applyAlignment="1">
      <alignment horizontal="right"/>
    </xf>
    <xf numFmtId="165" fontId="0" fillId="0" borderId="0" xfId="42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37" fontId="0" fillId="0" borderId="0" xfId="42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69" fontId="0" fillId="0" borderId="16" xfId="44" applyNumberFormat="1" applyFont="1" applyBorder="1" applyAlignment="1">
      <alignment horizontal="right"/>
    </xf>
    <xf numFmtId="169" fontId="0" fillId="0" borderId="17" xfId="44" applyNumberFormat="1" applyFont="1" applyBorder="1" applyAlignment="1">
      <alignment horizontal="right"/>
    </xf>
    <xf numFmtId="3" fontId="0" fillId="0" borderId="17" xfId="44" applyNumberFormat="1" applyFont="1" applyBorder="1" applyAlignment="1">
      <alignment horizontal="right"/>
    </xf>
    <xf numFmtId="165" fontId="0" fillId="0" borderId="17" xfId="42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37" fontId="0" fillId="0" borderId="16" xfId="0" applyNumberFormat="1" applyBorder="1" applyAlignment="1">
      <alignment horizontal="right"/>
    </xf>
    <xf numFmtId="37" fontId="0" fillId="0" borderId="18" xfId="0" applyNumberFormat="1" applyBorder="1" applyAlignment="1">
      <alignment horizontal="right"/>
    </xf>
    <xf numFmtId="3" fontId="0" fillId="0" borderId="0" xfId="42" applyNumberFormat="1" applyFont="1" applyBorder="1" applyAlignment="1">
      <alignment horizontal="right"/>
    </xf>
    <xf numFmtId="165" fontId="0" fillId="0" borderId="0" xfId="42" applyNumberFormat="1" applyFont="1" applyBorder="1" applyAlignment="1">
      <alignment horizontal="right"/>
    </xf>
    <xf numFmtId="37" fontId="0" fillId="0" borderId="0" xfId="42" applyNumberFormat="1" applyFont="1" applyBorder="1" applyAlignment="1">
      <alignment horizontal="center"/>
    </xf>
    <xf numFmtId="37" fontId="0" fillId="0" borderId="0" xfId="42" applyNumberFormat="1" applyFont="1" applyFill="1" applyAlignment="1">
      <alignment horizontal="center"/>
    </xf>
    <xf numFmtId="37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18" xfId="42" applyNumberFormat="1" applyFont="1" applyBorder="1" applyAlignment="1">
      <alignment horizontal="right"/>
    </xf>
    <xf numFmtId="37" fontId="0" fillId="0" borderId="0" xfId="0" applyNumberFormat="1" applyAlignment="1">
      <alignment/>
    </xf>
    <xf numFmtId="9" fontId="1" fillId="0" borderId="0" xfId="59" applyNumberFormat="1" applyFont="1" applyAlignment="1">
      <alignment horizontal="left"/>
    </xf>
    <xf numFmtId="9" fontId="1" fillId="0" borderId="0" xfId="59" applyFont="1" applyAlignment="1">
      <alignment horizontal="left"/>
    </xf>
    <xf numFmtId="165" fontId="7" fillId="0" borderId="17" xfId="42" applyNumberFormat="1" applyFont="1" applyBorder="1" applyAlignment="1">
      <alignment horizontal="right"/>
    </xf>
    <xf numFmtId="3" fontId="7" fillId="0" borderId="17" xfId="42" applyNumberFormat="1" applyFont="1" applyBorder="1" applyAlignment="1">
      <alignment horizontal="right"/>
    </xf>
    <xf numFmtId="169" fontId="0" fillId="0" borderId="0" xfId="0" applyNumberFormat="1" applyAlignment="1">
      <alignment/>
    </xf>
    <xf numFmtId="169" fontId="7" fillId="0" borderId="16" xfId="44" applyNumberFormat="1" applyFont="1" applyBorder="1" applyAlignment="1">
      <alignment horizontal="right"/>
    </xf>
    <xf numFmtId="37" fontId="0" fillId="0" borderId="0" xfId="42" applyNumberFormat="1" applyFont="1" applyFill="1" applyBorder="1" applyAlignment="1">
      <alignment horizontal="right"/>
    </xf>
    <xf numFmtId="3" fontId="0" fillId="0" borderId="17" xfId="44" applyNumberFormat="1" applyFont="1" applyBorder="1" applyAlignment="1">
      <alignment horizontal="center"/>
    </xf>
    <xf numFmtId="37" fontId="0" fillId="0" borderId="18" xfId="0" applyNumberFormat="1" applyBorder="1" applyAlignment="1">
      <alignment horizontal="center"/>
    </xf>
    <xf numFmtId="37" fontId="0" fillId="0" borderId="16" xfId="0" applyNumberFormat="1" applyBorder="1" applyAlignment="1">
      <alignment horizontal="center"/>
    </xf>
    <xf numFmtId="43" fontId="0" fillId="0" borderId="0" xfId="0" applyNumberFormat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1" fillId="0" borderId="0" xfId="0" applyFont="1" applyAlignment="1">
      <alignment horizontal="right"/>
    </xf>
    <xf numFmtId="43" fontId="0" fillId="0" borderId="0" xfId="0" applyNumberFormat="1" applyAlignment="1">
      <alignment/>
    </xf>
    <xf numFmtId="0" fontId="0" fillId="0" borderId="19" xfId="0" applyFont="1" applyBorder="1" applyAlignment="1">
      <alignment/>
    </xf>
    <xf numFmtId="165" fontId="0" fillId="0" borderId="19" xfId="42" applyNumberFormat="1" applyFont="1" applyBorder="1" applyAlignment="1">
      <alignment horizontal="center"/>
    </xf>
    <xf numFmtId="37" fontId="0" fillId="0" borderId="19" xfId="42" applyNumberFormat="1" applyFont="1" applyFill="1" applyBorder="1" applyAlignment="1">
      <alignment horizontal="center"/>
    </xf>
    <xf numFmtId="37" fontId="0" fillId="0" borderId="19" xfId="42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165" fontId="0" fillId="0" borderId="19" xfId="42" applyNumberFormat="1" applyFont="1" applyFill="1" applyBorder="1" applyAlignment="1">
      <alignment horizontal="center"/>
    </xf>
    <xf numFmtId="165" fontId="0" fillId="0" borderId="19" xfId="42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165" fontId="0" fillId="24" borderId="19" xfId="42" applyNumberFormat="1" applyFont="1" applyFill="1" applyBorder="1" applyAlignment="1">
      <alignment horizontal="center"/>
    </xf>
    <xf numFmtId="165" fontId="0" fillId="24" borderId="19" xfId="42" applyNumberFormat="1" applyFont="1" applyFill="1" applyBorder="1" applyAlignment="1">
      <alignment horizontal="center"/>
    </xf>
    <xf numFmtId="165" fontId="0" fillId="25" borderId="19" xfId="42" applyNumberFormat="1" applyFont="1" applyFill="1" applyBorder="1" applyAlignment="1">
      <alignment horizontal="center"/>
    </xf>
    <xf numFmtId="165" fontId="7" fillId="0" borderId="19" xfId="42" applyNumberFormat="1" applyFont="1" applyFill="1" applyBorder="1" applyAlignment="1">
      <alignment horizontal="center"/>
    </xf>
    <xf numFmtId="165" fontId="0" fillId="25" borderId="19" xfId="42" applyNumberFormat="1" applyFont="1" applyFill="1" applyBorder="1" applyAlignment="1">
      <alignment horizontal="center"/>
    </xf>
    <xf numFmtId="165" fontId="0" fillId="24" borderId="19" xfId="42" applyNumberFormat="1" applyFont="1" applyFill="1" applyBorder="1" applyAlignment="1">
      <alignment horizontal="center"/>
    </xf>
    <xf numFmtId="165" fontId="0" fillId="24" borderId="19" xfId="42" applyNumberFormat="1" applyFont="1" applyFill="1" applyBorder="1" applyAlignment="1">
      <alignment horizontal="center"/>
    </xf>
    <xf numFmtId="0" fontId="3" fillId="20" borderId="20" xfId="0" applyFont="1" applyFill="1" applyBorder="1" applyAlignment="1">
      <alignment/>
    </xf>
    <xf numFmtId="0" fontId="4" fillId="20" borderId="21" xfId="0" applyFont="1" applyFill="1" applyBorder="1" applyAlignment="1">
      <alignment/>
    </xf>
    <xf numFmtId="0" fontId="4" fillId="20" borderId="15" xfId="0" applyFont="1" applyFill="1" applyBorder="1" applyAlignment="1">
      <alignment/>
    </xf>
    <xf numFmtId="0" fontId="4" fillId="20" borderId="22" xfId="0" applyFont="1" applyFill="1" applyBorder="1" applyAlignment="1">
      <alignment/>
    </xf>
    <xf numFmtId="0" fontId="4" fillId="20" borderId="23" xfId="0" applyFont="1" applyFill="1" applyBorder="1" applyAlignment="1">
      <alignment/>
    </xf>
    <xf numFmtId="0" fontId="4" fillId="20" borderId="14" xfId="0" applyFont="1" applyFill="1" applyBorder="1" applyAlignment="1">
      <alignment/>
    </xf>
    <xf numFmtId="0" fontId="3" fillId="20" borderId="20" xfId="0" applyFont="1" applyFill="1" applyBorder="1" applyAlignment="1">
      <alignment horizontal="center"/>
    </xf>
    <xf numFmtId="0" fontId="4" fillId="20" borderId="21" xfId="0" applyFont="1" applyFill="1" applyBorder="1" applyAlignment="1">
      <alignment horizontal="center"/>
    </xf>
    <xf numFmtId="0" fontId="4" fillId="20" borderId="15" xfId="0" applyFont="1" applyFill="1" applyBorder="1" applyAlignment="1">
      <alignment horizontal="center"/>
    </xf>
    <xf numFmtId="0" fontId="4" fillId="20" borderId="22" xfId="0" applyFont="1" applyFill="1" applyBorder="1" applyAlignment="1">
      <alignment horizontal="center"/>
    </xf>
    <xf numFmtId="0" fontId="4" fillId="20" borderId="23" xfId="0" applyFont="1" applyFill="1" applyBorder="1" applyAlignment="1">
      <alignment horizontal="center"/>
    </xf>
    <xf numFmtId="0" fontId="4" fillId="20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50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9.7109375" style="3" customWidth="1"/>
    <col min="2" max="2" width="42.421875" style="0" bestFit="1" customWidth="1"/>
    <col min="3" max="3" width="12.421875" style="1" customWidth="1"/>
    <col min="4" max="4" width="24.8515625" style="1" customWidth="1"/>
    <col min="5" max="5" width="18.8515625" style="1" hidden="1" customWidth="1"/>
    <col min="6" max="6" width="55.421875" style="1" hidden="1" customWidth="1"/>
    <col min="7" max="7" width="5.28125" style="0" hidden="1" customWidth="1"/>
    <col min="8" max="8" width="9.28125" style="0" bestFit="1" customWidth="1"/>
  </cols>
  <sheetData>
    <row r="1" ht="13.5" thickBot="1"/>
    <row r="2" spans="1:6" ht="12.75">
      <c r="A2" s="75" t="s">
        <v>185</v>
      </c>
      <c r="B2" s="76"/>
      <c r="C2" s="76"/>
      <c r="D2" s="76"/>
      <c r="E2" s="76"/>
      <c r="F2" s="77"/>
    </row>
    <row r="3" spans="1:6" ht="13.5" thickBot="1">
      <c r="A3" s="78"/>
      <c r="B3" s="79"/>
      <c r="C3" s="79"/>
      <c r="D3" s="79"/>
      <c r="E3" s="79"/>
      <c r="F3" s="80"/>
    </row>
    <row r="4" spans="1:6" ht="15">
      <c r="A4" s="53"/>
      <c r="B4" s="4"/>
      <c r="C4" s="12">
        <v>2015</v>
      </c>
      <c r="D4" s="12">
        <v>2016</v>
      </c>
      <c r="E4" s="5" t="s">
        <v>5</v>
      </c>
      <c r="F4" s="13">
        <v>2013</v>
      </c>
    </row>
    <row r="5" spans="1:6" ht="15">
      <c r="A5" s="54" t="s">
        <v>0</v>
      </c>
      <c r="B5" s="6"/>
      <c r="C5" s="7" t="s">
        <v>3</v>
      </c>
      <c r="D5" s="7" t="s">
        <v>172</v>
      </c>
      <c r="E5" s="7" t="s">
        <v>6</v>
      </c>
      <c r="F5" s="8" t="s">
        <v>8</v>
      </c>
    </row>
    <row r="6" spans="1:6" ht="15.75" thickBot="1">
      <c r="A6" s="55" t="s">
        <v>1</v>
      </c>
      <c r="B6" s="9" t="s">
        <v>2</v>
      </c>
      <c r="C6" s="9" t="s">
        <v>4</v>
      </c>
      <c r="D6" s="9" t="s">
        <v>4</v>
      </c>
      <c r="E6" s="9" t="s">
        <v>7</v>
      </c>
      <c r="F6" s="10" t="s">
        <v>4</v>
      </c>
    </row>
    <row r="7" spans="3:6" ht="12.75">
      <c r="C7" s="2"/>
      <c r="D7" s="37"/>
      <c r="E7" s="2"/>
      <c r="F7" s="2"/>
    </row>
    <row r="8" spans="1:7" ht="12.75">
      <c r="A8" s="3">
        <v>130</v>
      </c>
      <c r="B8" s="3" t="s">
        <v>23</v>
      </c>
      <c r="C8" s="11"/>
      <c r="D8" s="37"/>
      <c r="E8" s="18"/>
      <c r="F8" s="2"/>
      <c r="G8" t="s">
        <v>142</v>
      </c>
    </row>
    <row r="9" spans="2:7" ht="12.75">
      <c r="B9" s="58" t="s">
        <v>133</v>
      </c>
      <c r="C9" s="59"/>
      <c r="D9" s="60"/>
      <c r="E9" s="18" t="e">
        <f>D9-#REF!</f>
        <v>#REF!</v>
      </c>
      <c r="F9" s="2"/>
      <c r="G9" t="s">
        <v>143</v>
      </c>
    </row>
    <row r="10" spans="2:6" ht="12.75">
      <c r="B10" s="58" t="s">
        <v>183</v>
      </c>
      <c r="C10" s="59"/>
      <c r="D10" s="61">
        <f>D225</f>
        <v>2628</v>
      </c>
      <c r="E10" s="18"/>
      <c r="F10" s="2"/>
    </row>
    <row r="11" spans="2:6" ht="12.75">
      <c r="B11" s="58" t="s">
        <v>134</v>
      </c>
      <c r="C11" s="59">
        <v>21135</v>
      </c>
      <c r="D11" s="61">
        <v>6897</v>
      </c>
      <c r="E11" s="18" t="e">
        <f>D11-#REF!</f>
        <v>#REF!</v>
      </c>
      <c r="F11" s="2">
        <f>D11</f>
        <v>6897</v>
      </c>
    </row>
    <row r="12" spans="2:7" ht="12.75">
      <c r="B12" s="62" t="s">
        <v>147</v>
      </c>
      <c r="C12" s="59">
        <v>0</v>
      </c>
      <c r="D12" s="61">
        <v>0</v>
      </c>
      <c r="E12" s="18" t="e">
        <f>D12-#REF!</f>
        <v>#REF!</v>
      </c>
      <c r="F12" s="2">
        <f>D12</f>
        <v>0</v>
      </c>
      <c r="G12" t="s">
        <v>146</v>
      </c>
    </row>
    <row r="13" spans="2:7" ht="12.75">
      <c r="B13" s="3"/>
      <c r="C13" s="11"/>
      <c r="D13" s="37"/>
      <c r="E13" s="18"/>
      <c r="F13" s="2"/>
      <c r="G13" t="s">
        <v>144</v>
      </c>
    </row>
    <row r="14" spans="1:7" ht="12.75">
      <c r="A14" s="3">
        <v>230</v>
      </c>
      <c r="B14" s="63" t="s">
        <v>132</v>
      </c>
      <c r="C14" s="59"/>
      <c r="D14" s="60"/>
      <c r="E14" s="18" t="e">
        <f>D14-#REF!</f>
        <v>#REF!</v>
      </c>
      <c r="F14" s="2"/>
      <c r="G14" t="s">
        <v>145</v>
      </c>
    </row>
    <row r="15" spans="3:6" ht="12.75">
      <c r="C15" s="11"/>
      <c r="D15" s="37"/>
      <c r="E15" s="18"/>
      <c r="F15" s="2"/>
    </row>
    <row r="16" spans="1:6" ht="12.75">
      <c r="A16" s="3">
        <v>300</v>
      </c>
      <c r="B16" s="3" t="s">
        <v>91</v>
      </c>
      <c r="C16" s="11"/>
      <c r="D16" s="2"/>
      <c r="E16" s="18"/>
      <c r="F16" s="2"/>
    </row>
    <row r="17" spans="2:6" ht="12.75">
      <c r="B17" s="64" t="s">
        <v>138</v>
      </c>
      <c r="C17" s="59">
        <v>115501</v>
      </c>
      <c r="D17" s="72">
        <v>115489</v>
      </c>
      <c r="E17" s="18" t="e">
        <f>D17-#REF!</f>
        <v>#REF!</v>
      </c>
      <c r="F17" s="2">
        <f>D17</f>
        <v>115489</v>
      </c>
    </row>
    <row r="18" spans="2:6" ht="12.75">
      <c r="B18" s="64" t="s">
        <v>165</v>
      </c>
      <c r="C18" s="59">
        <v>0</v>
      </c>
      <c r="D18" s="68">
        <v>0</v>
      </c>
      <c r="E18" s="18"/>
      <c r="F18" s="2"/>
    </row>
    <row r="19" spans="2:6" ht="12.75">
      <c r="B19" s="64" t="s">
        <v>137</v>
      </c>
      <c r="C19" s="59">
        <v>9059</v>
      </c>
      <c r="D19" s="72">
        <v>9058</v>
      </c>
      <c r="E19" s="18" t="e">
        <f>D19-#REF!</f>
        <v>#REF!</v>
      </c>
      <c r="F19" s="2">
        <f>D19</f>
        <v>9058</v>
      </c>
    </row>
    <row r="20" spans="2:6" ht="12.75">
      <c r="B20" s="64" t="s">
        <v>166</v>
      </c>
      <c r="C20" s="59">
        <v>0</v>
      </c>
      <c r="D20" s="68">
        <v>0</v>
      </c>
      <c r="E20" s="18"/>
      <c r="F20" s="2"/>
    </row>
    <row r="21" spans="2:6" ht="12.75">
      <c r="B21" s="64" t="s">
        <v>27</v>
      </c>
      <c r="C21" s="59"/>
      <c r="D21" s="68"/>
      <c r="E21" s="18"/>
      <c r="F21" s="2"/>
    </row>
    <row r="22" spans="2:6" ht="12.75">
      <c r="B22" s="64" t="s">
        <v>9</v>
      </c>
      <c r="C22" s="59">
        <v>0</v>
      </c>
      <c r="D22" s="68">
        <v>0</v>
      </c>
      <c r="E22" s="18" t="e">
        <f>D22-#REF!</f>
        <v>#REF!</v>
      </c>
      <c r="F22" s="2"/>
    </row>
    <row r="23" spans="2:6" ht="12.75">
      <c r="B23" s="64" t="s">
        <v>10</v>
      </c>
      <c r="C23" s="59">
        <v>0</v>
      </c>
      <c r="D23" s="68">
        <v>0</v>
      </c>
      <c r="E23" s="18" t="e">
        <f>D23-#REF!</f>
        <v>#REF!</v>
      </c>
      <c r="F23" s="2"/>
    </row>
    <row r="24" spans="2:6" ht="12.75">
      <c r="B24" s="64" t="s">
        <v>11</v>
      </c>
      <c r="C24" s="59">
        <v>7500</v>
      </c>
      <c r="D24" s="59">
        <v>7500</v>
      </c>
      <c r="E24" s="18" t="e">
        <f>D24-#REF!</f>
        <v>#REF!</v>
      </c>
      <c r="F24" s="2">
        <f>D24</f>
        <v>7500</v>
      </c>
    </row>
    <row r="25" spans="2:6" ht="12.75" hidden="1">
      <c r="B25" t="s">
        <v>12</v>
      </c>
      <c r="C25" s="11"/>
      <c r="D25" s="11"/>
      <c r="E25" s="18" t="e">
        <f>D25-#REF!</f>
        <v>#REF!</v>
      </c>
      <c r="F25" s="2"/>
    </row>
    <row r="26" spans="2:6" ht="12.75" hidden="1">
      <c r="B26" t="s">
        <v>27</v>
      </c>
      <c r="C26" s="11"/>
      <c r="D26" s="11"/>
      <c r="E26" s="18" t="e">
        <f>D26-#REF!</f>
        <v>#REF!</v>
      </c>
      <c r="F26" s="2"/>
    </row>
    <row r="27" spans="3:6" ht="12.75">
      <c r="C27" s="11"/>
      <c r="D27" s="11"/>
      <c r="E27" s="18"/>
      <c r="F27" s="2"/>
    </row>
    <row r="28" spans="1:6" ht="12.75">
      <c r="A28" s="3">
        <v>305</v>
      </c>
      <c r="B28" s="3" t="s">
        <v>13</v>
      </c>
      <c r="C28" s="11"/>
      <c r="D28" s="11"/>
      <c r="E28" s="18"/>
      <c r="F28" s="2"/>
    </row>
    <row r="29" spans="2:6" ht="12.75">
      <c r="B29" s="64" t="s">
        <v>14</v>
      </c>
      <c r="C29" s="59">
        <v>600</v>
      </c>
      <c r="D29" s="59">
        <v>600</v>
      </c>
      <c r="E29" s="18" t="e">
        <f>D29-#REF!</f>
        <v>#REF!</v>
      </c>
      <c r="F29" s="2">
        <f>D29</f>
        <v>600</v>
      </c>
    </row>
    <row r="30" spans="2:6" ht="12.75">
      <c r="B30" s="64" t="s">
        <v>175</v>
      </c>
      <c r="C30" s="59"/>
      <c r="D30" s="74"/>
      <c r="E30" s="18"/>
      <c r="F30" s="2"/>
    </row>
    <row r="31" spans="2:6" ht="12.75">
      <c r="B31" s="64" t="s">
        <v>15</v>
      </c>
      <c r="C31" s="59">
        <v>0</v>
      </c>
      <c r="D31" s="74">
        <v>0</v>
      </c>
      <c r="E31" s="18" t="e">
        <f>D31-#REF!</f>
        <v>#REF!</v>
      </c>
      <c r="F31" s="2"/>
    </row>
    <row r="32" spans="3:6" ht="12.75">
      <c r="C32" s="11"/>
      <c r="D32" s="11"/>
      <c r="E32" s="18"/>
      <c r="F32" s="2"/>
    </row>
    <row r="33" spans="3:6" ht="12.75">
      <c r="C33" s="11"/>
      <c r="D33" s="11"/>
      <c r="E33" s="18"/>
      <c r="F33" s="2"/>
    </row>
    <row r="34" spans="1:6" ht="12.75">
      <c r="A34" s="3">
        <v>310</v>
      </c>
      <c r="B34" s="3" t="s">
        <v>20</v>
      </c>
      <c r="C34" s="11"/>
      <c r="D34" s="11"/>
      <c r="E34" s="18"/>
      <c r="F34" s="2"/>
    </row>
    <row r="35" spans="2:6" ht="12.75">
      <c r="B35" s="64" t="s">
        <v>16</v>
      </c>
      <c r="C35" s="59">
        <v>1000</v>
      </c>
      <c r="D35" s="59">
        <v>1000</v>
      </c>
      <c r="E35" s="18" t="e">
        <f>D35-#REF!</f>
        <v>#REF!</v>
      </c>
      <c r="F35" s="2">
        <f aca="true" t="shared" si="0" ref="F35:F43">D35</f>
        <v>1000</v>
      </c>
    </row>
    <row r="36" spans="2:6" ht="12.75" hidden="1">
      <c r="B36" s="64" t="s">
        <v>17</v>
      </c>
      <c r="C36" s="59">
        <v>0</v>
      </c>
      <c r="D36" s="59">
        <v>0</v>
      </c>
      <c r="E36" s="18" t="e">
        <f>D36-#REF!</f>
        <v>#REF!</v>
      </c>
      <c r="F36" s="2">
        <f t="shared" si="0"/>
        <v>0</v>
      </c>
    </row>
    <row r="37" spans="2:6" ht="12.75">
      <c r="B37" s="64" t="s">
        <v>176</v>
      </c>
      <c r="C37" s="59"/>
      <c r="D37" s="74"/>
      <c r="E37" s="18"/>
      <c r="F37" s="2"/>
    </row>
    <row r="38" spans="2:6" ht="12.75">
      <c r="B38" s="64" t="s">
        <v>18</v>
      </c>
      <c r="C38" s="59">
        <v>100</v>
      </c>
      <c r="D38" s="59">
        <v>100</v>
      </c>
      <c r="E38" s="18" t="e">
        <f>D38-#REF!</f>
        <v>#REF!</v>
      </c>
      <c r="F38" s="2">
        <f t="shared" si="0"/>
        <v>100</v>
      </c>
    </row>
    <row r="39" spans="2:6" ht="12.75" hidden="1">
      <c r="B39" s="64" t="s">
        <v>28</v>
      </c>
      <c r="C39" s="59">
        <v>0</v>
      </c>
      <c r="D39" s="59">
        <v>0</v>
      </c>
      <c r="E39" s="18" t="e">
        <f>D39-#REF!</f>
        <v>#REF!</v>
      </c>
      <c r="F39" s="2">
        <f t="shared" si="0"/>
        <v>0</v>
      </c>
    </row>
    <row r="40" spans="2:6" ht="12.75">
      <c r="B40" s="64" t="s">
        <v>19</v>
      </c>
      <c r="C40" s="59">
        <v>1000</v>
      </c>
      <c r="D40" s="59">
        <v>1000</v>
      </c>
      <c r="E40" s="18" t="e">
        <f>D40-#REF!</f>
        <v>#REF!</v>
      </c>
      <c r="F40" s="2">
        <f t="shared" si="0"/>
        <v>1000</v>
      </c>
    </row>
    <row r="41" spans="2:6" ht="12.75">
      <c r="B41" s="64" t="s">
        <v>21</v>
      </c>
      <c r="C41" s="59">
        <v>30000</v>
      </c>
      <c r="D41" s="59">
        <v>30000</v>
      </c>
      <c r="E41" s="18" t="e">
        <f>D41-#REF!</f>
        <v>#REF!</v>
      </c>
      <c r="F41" s="2">
        <f t="shared" si="0"/>
        <v>30000</v>
      </c>
    </row>
    <row r="42" spans="2:6" ht="12.75" hidden="1">
      <c r="B42" s="64" t="s">
        <v>108</v>
      </c>
      <c r="C42" s="59">
        <v>0</v>
      </c>
      <c r="D42" s="59">
        <v>0</v>
      </c>
      <c r="E42" s="18" t="e">
        <f>D42-#REF!</f>
        <v>#REF!</v>
      </c>
      <c r="F42" s="2">
        <f t="shared" si="0"/>
        <v>0</v>
      </c>
    </row>
    <row r="43" spans="2:6" ht="12.75">
      <c r="B43" s="64" t="s">
        <v>22</v>
      </c>
      <c r="C43" s="59">
        <v>1000</v>
      </c>
      <c r="D43" s="59">
        <v>1000</v>
      </c>
      <c r="E43" s="18" t="e">
        <f>D43-#REF!</f>
        <v>#REF!</v>
      </c>
      <c r="F43" s="2">
        <f t="shared" si="0"/>
        <v>1000</v>
      </c>
    </row>
    <row r="44" spans="3:6" ht="12.75" hidden="1">
      <c r="C44" s="11"/>
      <c r="D44" s="11"/>
      <c r="E44" s="18"/>
      <c r="F44" s="2"/>
    </row>
    <row r="45" spans="1:6" ht="12.75" hidden="1">
      <c r="A45" s="3">
        <v>321</v>
      </c>
      <c r="B45" s="3" t="s">
        <v>24</v>
      </c>
      <c r="C45" s="11"/>
      <c r="D45" s="11"/>
      <c r="E45" s="18" t="e">
        <f>D45-#REF!</f>
        <v>#REF!</v>
      </c>
      <c r="F45" s="2"/>
    </row>
    <row r="46" spans="3:6" ht="12.75">
      <c r="C46" s="11"/>
      <c r="D46" s="11"/>
      <c r="E46" s="18"/>
      <c r="F46" s="2"/>
    </row>
    <row r="47" spans="1:6" ht="12.75">
      <c r="A47" s="3">
        <v>331</v>
      </c>
      <c r="B47" s="3" t="s">
        <v>25</v>
      </c>
      <c r="C47" s="11"/>
      <c r="D47" s="11"/>
      <c r="E47" s="18"/>
      <c r="F47" s="2"/>
    </row>
    <row r="48" spans="2:6" ht="12.75">
      <c r="B48" s="64" t="s">
        <v>51</v>
      </c>
      <c r="C48" s="59">
        <v>0</v>
      </c>
      <c r="D48" s="69">
        <v>0</v>
      </c>
      <c r="E48" s="18" t="e">
        <f>D48-#REF!</f>
        <v>#REF!</v>
      </c>
      <c r="F48" s="2">
        <f>D48</f>
        <v>0</v>
      </c>
    </row>
    <row r="49" spans="2:6" ht="12.75">
      <c r="B49" s="58" t="s">
        <v>98</v>
      </c>
      <c r="C49" s="59">
        <v>250</v>
      </c>
      <c r="D49" s="69">
        <v>0</v>
      </c>
      <c r="E49" s="18" t="e">
        <f>D49-#REF!</f>
        <v>#REF!</v>
      </c>
      <c r="F49" s="2">
        <f>D49</f>
        <v>0</v>
      </c>
    </row>
    <row r="50" spans="2:6" ht="12.75">
      <c r="B50" s="64" t="s">
        <v>99</v>
      </c>
      <c r="C50" s="59">
        <v>250</v>
      </c>
      <c r="D50" s="59">
        <v>200</v>
      </c>
      <c r="E50" s="18" t="e">
        <f>D50-#REF!</f>
        <v>#REF!</v>
      </c>
      <c r="F50" s="2">
        <f>D50</f>
        <v>200</v>
      </c>
    </row>
    <row r="51" spans="3:6" ht="12.75">
      <c r="C51" s="11"/>
      <c r="D51" s="11"/>
      <c r="E51" s="18"/>
      <c r="F51" s="2"/>
    </row>
    <row r="52" spans="1:6" ht="12.75">
      <c r="A52" s="3">
        <v>341</v>
      </c>
      <c r="B52" s="63" t="s">
        <v>52</v>
      </c>
      <c r="C52" s="59">
        <v>50</v>
      </c>
      <c r="D52" s="59">
        <v>30</v>
      </c>
      <c r="E52" s="18" t="e">
        <f>D52-#REF!</f>
        <v>#REF!</v>
      </c>
      <c r="F52" s="2">
        <f>D52</f>
        <v>30</v>
      </c>
    </row>
    <row r="53" spans="2:6" ht="12.75">
      <c r="B53" s="3"/>
      <c r="C53" s="11"/>
      <c r="D53" s="11"/>
      <c r="E53" s="18"/>
      <c r="F53" s="2"/>
    </row>
    <row r="54" spans="1:6" ht="12.75">
      <c r="A54" s="3">
        <v>342</v>
      </c>
      <c r="B54" s="63" t="s">
        <v>139</v>
      </c>
      <c r="C54" s="59">
        <v>12</v>
      </c>
      <c r="D54" s="59">
        <v>12</v>
      </c>
      <c r="E54" s="18" t="e">
        <f>D54-#REF!</f>
        <v>#REF!</v>
      </c>
      <c r="F54" s="2">
        <f>D54</f>
        <v>12</v>
      </c>
    </row>
    <row r="55" spans="3:6" ht="12.75">
      <c r="C55" s="11"/>
      <c r="D55" s="11"/>
      <c r="E55" s="18"/>
      <c r="F55" s="2"/>
    </row>
    <row r="56" spans="1:6" ht="12.75">
      <c r="A56" s="3">
        <v>355</v>
      </c>
      <c r="B56" s="3" t="s">
        <v>26</v>
      </c>
      <c r="C56" s="11"/>
      <c r="D56" s="11"/>
      <c r="E56" s="18"/>
      <c r="F56" s="2"/>
    </row>
    <row r="57" spans="2:6" ht="12.75">
      <c r="B57" s="64" t="s">
        <v>29</v>
      </c>
      <c r="C57" s="59">
        <v>0</v>
      </c>
      <c r="D57" s="59">
        <v>200</v>
      </c>
      <c r="E57" s="18" t="e">
        <f>D57-#REF!</f>
        <v>#REF!</v>
      </c>
      <c r="F57" s="2">
        <f>D57</f>
        <v>200</v>
      </c>
    </row>
    <row r="58" spans="2:6" ht="12.75">
      <c r="B58" s="58" t="s">
        <v>30</v>
      </c>
      <c r="C58" s="59">
        <v>150</v>
      </c>
      <c r="D58" s="59">
        <v>150</v>
      </c>
      <c r="E58" s="18" t="e">
        <f>D58-#REF!</f>
        <v>#REF!</v>
      </c>
      <c r="F58" s="2">
        <f>D58</f>
        <v>150</v>
      </c>
    </row>
    <row r="59" spans="3:6" ht="12.75">
      <c r="C59" s="11"/>
      <c r="D59" s="11"/>
      <c r="E59" s="18"/>
      <c r="F59" s="2"/>
    </row>
    <row r="60" spans="1:6" ht="12.75">
      <c r="A60" s="3">
        <v>361</v>
      </c>
      <c r="B60" s="3" t="s">
        <v>32</v>
      </c>
      <c r="C60" s="11"/>
      <c r="D60" s="11"/>
      <c r="E60" s="18"/>
      <c r="F60" s="2"/>
    </row>
    <row r="61" spans="2:6" ht="12.75">
      <c r="B61" s="64" t="s">
        <v>33</v>
      </c>
      <c r="C61" s="59">
        <v>250</v>
      </c>
      <c r="D61" s="59">
        <v>250</v>
      </c>
      <c r="E61" s="18" t="e">
        <f>D61-#REF!</f>
        <v>#REF!</v>
      </c>
      <c r="F61" s="2">
        <f aca="true" t="shared" si="1" ref="F61:F68">D61</f>
        <v>250</v>
      </c>
    </row>
    <row r="62" spans="2:6" ht="12.75" hidden="1">
      <c r="B62" s="64" t="s">
        <v>141</v>
      </c>
      <c r="C62" s="59">
        <v>0</v>
      </c>
      <c r="D62" s="59">
        <v>0</v>
      </c>
      <c r="E62" s="18"/>
      <c r="F62" s="2">
        <f t="shared" si="1"/>
        <v>0</v>
      </c>
    </row>
    <row r="63" spans="2:6" ht="12.75" hidden="1">
      <c r="B63" s="64" t="s">
        <v>34</v>
      </c>
      <c r="C63" s="59">
        <v>0</v>
      </c>
      <c r="D63" s="59">
        <v>0</v>
      </c>
      <c r="E63" s="18" t="e">
        <f>D63-#REF!</f>
        <v>#REF!</v>
      </c>
      <c r="F63" s="2">
        <f t="shared" si="1"/>
        <v>0</v>
      </c>
    </row>
    <row r="64" spans="2:6" ht="12.75">
      <c r="B64" s="64" t="s">
        <v>35</v>
      </c>
      <c r="C64" s="59">
        <v>0</v>
      </c>
      <c r="D64" s="69">
        <v>0</v>
      </c>
      <c r="E64" s="18" t="e">
        <f>D64-#REF!</f>
        <v>#REF!</v>
      </c>
      <c r="F64" s="2">
        <f t="shared" si="1"/>
        <v>0</v>
      </c>
    </row>
    <row r="65" spans="2:6" ht="12.75">
      <c r="B65" s="64" t="s">
        <v>36</v>
      </c>
      <c r="C65" s="59">
        <v>0</v>
      </c>
      <c r="D65" s="69">
        <v>0</v>
      </c>
      <c r="E65" s="18" t="e">
        <f>D65-#REF!</f>
        <v>#REF!</v>
      </c>
      <c r="F65" s="2">
        <f t="shared" si="1"/>
        <v>0</v>
      </c>
    </row>
    <row r="66" spans="2:6" ht="12.75">
      <c r="B66" s="64" t="s">
        <v>164</v>
      </c>
      <c r="C66" s="59">
        <v>250</v>
      </c>
      <c r="D66" s="59">
        <v>250</v>
      </c>
      <c r="E66" s="18"/>
      <c r="F66" s="2">
        <f t="shared" si="1"/>
        <v>250</v>
      </c>
    </row>
    <row r="67" spans="2:6" ht="12.75">
      <c r="B67" s="64" t="s">
        <v>141</v>
      </c>
      <c r="C67" s="59"/>
      <c r="D67" s="59">
        <v>250</v>
      </c>
      <c r="E67" s="18"/>
      <c r="F67" s="2">
        <f t="shared" si="1"/>
        <v>250</v>
      </c>
    </row>
    <row r="68" spans="2:6" ht="12.75">
      <c r="B68" s="64" t="s">
        <v>37</v>
      </c>
      <c r="C68" s="59">
        <v>50</v>
      </c>
      <c r="D68" s="59">
        <v>0</v>
      </c>
      <c r="E68" s="18" t="e">
        <f>D68-#REF!</f>
        <v>#REF!</v>
      </c>
      <c r="F68" s="2">
        <f t="shared" si="1"/>
        <v>0</v>
      </c>
    </row>
    <row r="69" spans="3:6" ht="12.75">
      <c r="C69" s="11"/>
      <c r="D69" s="11"/>
      <c r="E69" s="18"/>
      <c r="F69" s="2"/>
    </row>
    <row r="70" spans="1:6" ht="12.75">
      <c r="A70" s="3">
        <v>364</v>
      </c>
      <c r="B70" s="3" t="s">
        <v>100</v>
      </c>
      <c r="C70" s="11"/>
      <c r="D70" s="11"/>
      <c r="E70" s="18"/>
      <c r="F70" s="2"/>
    </row>
    <row r="71" spans="2:6" ht="12.75">
      <c r="B71" s="58" t="s">
        <v>101</v>
      </c>
      <c r="C71" s="59">
        <v>45000</v>
      </c>
      <c r="D71" s="70">
        <f>225*200</f>
        <v>45000</v>
      </c>
      <c r="E71" s="18" t="e">
        <f>D71-#REF!</f>
        <v>#REF!</v>
      </c>
      <c r="F71" s="2">
        <f>D71</f>
        <v>45000</v>
      </c>
    </row>
    <row r="72" spans="2:6" ht="12.75">
      <c r="B72" s="58" t="s">
        <v>102</v>
      </c>
      <c r="C72" s="59">
        <v>1000</v>
      </c>
      <c r="D72" s="66">
        <v>1000</v>
      </c>
      <c r="E72" s="18" t="e">
        <f>D72-#REF!</f>
        <v>#REF!</v>
      </c>
      <c r="F72" s="2">
        <f>D72</f>
        <v>1000</v>
      </c>
    </row>
    <row r="73" spans="3:6" ht="12.75">
      <c r="C73" s="11"/>
      <c r="D73" s="11"/>
      <c r="E73" s="18"/>
      <c r="F73" s="2"/>
    </row>
    <row r="74" spans="1:6" ht="12.75">
      <c r="A74" s="3">
        <v>387</v>
      </c>
      <c r="B74" s="3" t="s">
        <v>167</v>
      </c>
      <c r="C74" s="11"/>
      <c r="D74" s="11"/>
      <c r="E74" s="18"/>
      <c r="F74" s="2"/>
    </row>
    <row r="75" spans="2:6" ht="12.75">
      <c r="B75" s="64" t="s">
        <v>168</v>
      </c>
      <c r="C75" s="59">
        <v>100</v>
      </c>
      <c r="D75" s="59">
        <v>100</v>
      </c>
      <c r="E75" s="18"/>
      <c r="F75" s="2"/>
    </row>
    <row r="76" spans="3:6" ht="12.75">
      <c r="C76" s="11"/>
      <c r="D76" s="11"/>
      <c r="E76" s="18"/>
      <c r="F76" s="2"/>
    </row>
    <row r="77" spans="1:6" ht="12.75">
      <c r="A77" s="3">
        <v>389</v>
      </c>
      <c r="B77" s="3" t="s">
        <v>38</v>
      </c>
      <c r="C77" s="11"/>
      <c r="D77" s="11"/>
      <c r="E77" s="18"/>
      <c r="F77" s="2"/>
    </row>
    <row r="78" spans="2:6" ht="12.75">
      <c r="B78" s="64" t="s">
        <v>39</v>
      </c>
      <c r="C78" s="59">
        <v>150</v>
      </c>
      <c r="D78" s="59">
        <v>150</v>
      </c>
      <c r="E78" s="18" t="e">
        <f>D78-#REF!</f>
        <v>#REF!</v>
      </c>
      <c r="F78" s="2">
        <f>D78</f>
        <v>150</v>
      </c>
    </row>
    <row r="79" spans="2:6" ht="12.75">
      <c r="B79" s="64" t="s">
        <v>40</v>
      </c>
      <c r="C79" s="59"/>
      <c r="D79" s="69"/>
      <c r="E79" s="18" t="e">
        <f>D79-#REF!</f>
        <v>#REF!</v>
      </c>
      <c r="F79" s="2">
        <f>D79</f>
        <v>0</v>
      </c>
    </row>
    <row r="80" spans="2:6" ht="12.75">
      <c r="B80" s="64" t="s">
        <v>41</v>
      </c>
      <c r="C80" s="59"/>
      <c r="D80" s="69"/>
      <c r="E80" s="18" t="e">
        <f>D80-#REF!</f>
        <v>#REF!</v>
      </c>
      <c r="F80" s="2">
        <f>D80</f>
        <v>0</v>
      </c>
    </row>
    <row r="81" spans="3:6" ht="12.75">
      <c r="C81" s="11"/>
      <c r="D81" s="11"/>
      <c r="E81" s="18"/>
      <c r="F81" s="2"/>
    </row>
    <row r="82" spans="1:6" ht="12.75">
      <c r="A82" s="3">
        <v>395</v>
      </c>
      <c r="B82" s="63" t="s">
        <v>131</v>
      </c>
      <c r="C82" s="59"/>
      <c r="D82" s="59"/>
      <c r="E82" s="18" t="e">
        <f>D82-#REF!</f>
        <v>#REF!</v>
      </c>
      <c r="F82" s="2">
        <f>D82</f>
        <v>0</v>
      </c>
    </row>
    <row r="83" spans="3:6" ht="12.75">
      <c r="C83" s="11"/>
      <c r="D83" s="11"/>
      <c r="E83" s="18"/>
      <c r="F83" s="2"/>
    </row>
    <row r="84" spans="1:7" ht="12.75">
      <c r="A84" s="3">
        <v>355</v>
      </c>
      <c r="B84" s="3" t="s">
        <v>89</v>
      </c>
      <c r="C84" s="11"/>
      <c r="D84" s="11"/>
      <c r="E84" s="18"/>
      <c r="F84" s="2"/>
      <c r="G84" s="41"/>
    </row>
    <row r="85" spans="2:8" ht="12.75">
      <c r="B85" s="64" t="s">
        <v>42</v>
      </c>
      <c r="C85" s="59">
        <v>18291</v>
      </c>
      <c r="D85" s="70">
        <v>21489</v>
      </c>
      <c r="E85" s="18" t="e">
        <f>D85-#REF!</f>
        <v>#REF!</v>
      </c>
      <c r="F85" s="2">
        <f>D85</f>
        <v>21489</v>
      </c>
      <c r="H85" s="57"/>
    </row>
    <row r="86" spans="2:6" ht="12.75">
      <c r="B86" s="64" t="s">
        <v>85</v>
      </c>
      <c r="C86" s="59">
        <v>5</v>
      </c>
      <c r="D86" s="66">
        <v>3</v>
      </c>
      <c r="E86" s="18" t="e">
        <f>D86-#REF!</f>
        <v>#REF!</v>
      </c>
      <c r="F86" s="2">
        <f>D86</f>
        <v>3</v>
      </c>
    </row>
    <row r="87" spans="2:6" ht="12.75">
      <c r="B87" s="58" t="s">
        <v>31</v>
      </c>
      <c r="C87" s="59">
        <v>2838</v>
      </c>
      <c r="D87" s="66">
        <v>2745</v>
      </c>
      <c r="E87" s="18" t="e">
        <f>D87-#REF!</f>
        <v>#REF!</v>
      </c>
      <c r="F87" s="2">
        <f>D87</f>
        <v>2745</v>
      </c>
    </row>
    <row r="88" spans="3:6" ht="12.75">
      <c r="C88" s="15"/>
      <c r="D88" s="14"/>
      <c r="E88" s="21"/>
      <c r="F88" s="14"/>
    </row>
    <row r="89" spans="2:7" ht="12.75">
      <c r="B89" s="16" t="s">
        <v>43</v>
      </c>
      <c r="C89" s="47">
        <f>SUM(C8:C87)</f>
        <v>255541</v>
      </c>
      <c r="D89" s="21">
        <f>SUM(D71:D87)+SUM(D9:D68)</f>
        <v>247101</v>
      </c>
      <c r="E89" s="17" t="e">
        <f>SUM(E8:E88)</f>
        <v>#REF!</v>
      </c>
      <c r="F89" s="14">
        <f>SUM(F8:F87)</f>
        <v>244373</v>
      </c>
      <c r="G89" s="41"/>
    </row>
    <row r="90" spans="2:6" ht="12.75">
      <c r="B90" s="16" t="s">
        <v>103</v>
      </c>
      <c r="C90" s="29">
        <f>SUM(C85+C86+C87+C71+C72)</f>
        <v>67134</v>
      </c>
      <c r="D90" s="29">
        <f>SUM(D85+D86+D87+D71+D72+D10)</f>
        <v>72865</v>
      </c>
      <c r="E90" s="30" t="e">
        <f>E85++E86+E87+E80+E12</f>
        <v>#REF!</v>
      </c>
      <c r="F90" s="49">
        <f>F85++F86+F87+F80+F12</f>
        <v>24237</v>
      </c>
    </row>
    <row r="91" spans="2:8" ht="12.75">
      <c r="B91" s="16" t="s">
        <v>90</v>
      </c>
      <c r="C91" s="45">
        <f>C89-C90</f>
        <v>188407</v>
      </c>
      <c r="D91" s="44">
        <f>D89-D90</f>
        <v>174236</v>
      </c>
      <c r="E91" s="30" t="e">
        <f>E89-E90</f>
        <v>#REF!</v>
      </c>
      <c r="F91" s="49">
        <f>F89-F90</f>
        <v>220136</v>
      </c>
      <c r="H91" s="67"/>
    </row>
    <row r="92" spans="2:6" ht="12.75">
      <c r="B92" s="16"/>
      <c r="C92" s="34"/>
      <c r="D92" s="35"/>
      <c r="E92" s="35"/>
      <c r="F92" s="36"/>
    </row>
    <row r="93" spans="2:6" ht="13.5" thickBot="1">
      <c r="B93" s="46"/>
      <c r="C93" s="2"/>
      <c r="D93" s="2"/>
      <c r="E93" s="2"/>
      <c r="F93" s="2"/>
    </row>
    <row r="94" spans="1:6" ht="12.75">
      <c r="A94" s="81" t="s">
        <v>186</v>
      </c>
      <c r="B94" s="82"/>
      <c r="C94" s="82"/>
      <c r="D94" s="82"/>
      <c r="E94" s="82"/>
      <c r="F94" s="83"/>
    </row>
    <row r="95" spans="1:6" ht="13.5" thickBot="1">
      <c r="A95" s="84"/>
      <c r="B95" s="85"/>
      <c r="C95" s="85"/>
      <c r="D95" s="85"/>
      <c r="E95" s="85"/>
      <c r="F95" s="86"/>
    </row>
    <row r="96" spans="1:6" ht="15">
      <c r="A96" s="53"/>
      <c r="B96" s="4"/>
      <c r="C96" s="12">
        <v>2015</v>
      </c>
      <c r="D96" s="12">
        <v>2015</v>
      </c>
      <c r="E96" s="5" t="s">
        <v>5</v>
      </c>
      <c r="F96" s="13">
        <v>2013</v>
      </c>
    </row>
    <row r="97" spans="1:6" ht="15">
      <c r="A97" s="54" t="s">
        <v>0</v>
      </c>
      <c r="B97" s="6"/>
      <c r="C97" s="7" t="s">
        <v>3</v>
      </c>
      <c r="D97" s="7" t="s">
        <v>172</v>
      </c>
      <c r="E97" s="7" t="s">
        <v>6</v>
      </c>
      <c r="F97" s="8" t="s">
        <v>8</v>
      </c>
    </row>
    <row r="98" spans="1:6" ht="15.75" thickBot="1">
      <c r="A98" s="55" t="s">
        <v>1</v>
      </c>
      <c r="B98" s="9" t="s">
        <v>2</v>
      </c>
      <c r="C98" s="9" t="s">
        <v>4</v>
      </c>
      <c r="D98" s="9" t="s">
        <v>4</v>
      </c>
      <c r="E98" s="9" t="s">
        <v>7</v>
      </c>
      <c r="F98" s="10" t="s">
        <v>4</v>
      </c>
    </row>
    <row r="99" spans="3:6" ht="12.75">
      <c r="C99" s="2"/>
      <c r="D99" s="2"/>
      <c r="E99" s="2"/>
      <c r="F99" s="2"/>
    </row>
    <row r="100" spans="1:6" ht="12.75">
      <c r="A100" s="3">
        <v>400</v>
      </c>
      <c r="B100" s="3" t="s">
        <v>104</v>
      </c>
      <c r="C100" s="11"/>
      <c r="D100" s="22"/>
      <c r="E100" s="20"/>
      <c r="F100" s="2"/>
    </row>
    <row r="101" spans="2:6" ht="12.75">
      <c r="B101" s="64" t="s">
        <v>45</v>
      </c>
      <c r="C101" s="66">
        <f>4800</f>
        <v>4800</v>
      </c>
      <c r="D101" s="66">
        <v>4800</v>
      </c>
      <c r="E101" s="20" t="e">
        <f>D101-#REF!</f>
        <v>#REF!</v>
      </c>
      <c r="F101" s="2">
        <f>D101</f>
        <v>4800</v>
      </c>
    </row>
    <row r="102" spans="2:6" ht="12.75">
      <c r="B102" s="64" t="s">
        <v>46</v>
      </c>
      <c r="C102" s="66">
        <v>100</v>
      </c>
      <c r="D102" s="66">
        <v>100</v>
      </c>
      <c r="E102" s="20" t="e">
        <f>D102-#REF!</f>
        <v>#REF!</v>
      </c>
      <c r="F102" s="2">
        <f>D102</f>
        <v>100</v>
      </c>
    </row>
    <row r="103" spans="2:6" ht="12.75">
      <c r="B103" s="64" t="s">
        <v>171</v>
      </c>
      <c r="C103" s="66">
        <v>500</v>
      </c>
      <c r="D103" s="66">
        <v>500</v>
      </c>
      <c r="E103" s="20" t="e">
        <f>D103-#REF!</f>
        <v>#REF!</v>
      </c>
      <c r="F103" s="2"/>
    </row>
    <row r="104" spans="2:6" ht="12.75">
      <c r="B104" s="64" t="s">
        <v>177</v>
      </c>
      <c r="C104" s="66"/>
      <c r="D104" s="66">
        <v>500</v>
      </c>
      <c r="E104" s="20"/>
      <c r="F104" s="2"/>
    </row>
    <row r="105" spans="3:6" ht="12.75">
      <c r="C105" s="22"/>
      <c r="D105" s="22"/>
      <c r="E105" s="20"/>
      <c r="F105" s="2"/>
    </row>
    <row r="106" spans="1:6" ht="12.75">
      <c r="A106" s="3">
        <v>401</v>
      </c>
      <c r="B106" s="3" t="s">
        <v>105</v>
      </c>
      <c r="C106" s="22"/>
      <c r="D106" s="22"/>
      <c r="E106" s="20"/>
      <c r="F106" s="2"/>
    </row>
    <row r="107" spans="2:6" ht="12.75">
      <c r="B107" s="64" t="s">
        <v>57</v>
      </c>
      <c r="C107" s="66">
        <v>1200</v>
      </c>
      <c r="D107" s="66">
        <v>1200</v>
      </c>
      <c r="E107" s="20" t="e">
        <f>D107-#REF!</f>
        <v>#REF!</v>
      </c>
      <c r="F107" s="2">
        <f>D107</f>
        <v>1200</v>
      </c>
    </row>
    <row r="108" spans="2:6" ht="12.75">
      <c r="B108" s="64" t="s">
        <v>46</v>
      </c>
      <c r="C108" s="66">
        <v>50</v>
      </c>
      <c r="D108" s="66">
        <v>50</v>
      </c>
      <c r="E108" s="20" t="e">
        <f>D108-#REF!</f>
        <v>#REF!</v>
      </c>
      <c r="F108" s="2">
        <f>D108</f>
        <v>50</v>
      </c>
    </row>
    <row r="109" spans="3:6" ht="12.75">
      <c r="C109" s="22"/>
      <c r="D109" s="22"/>
      <c r="E109" s="20"/>
      <c r="F109" s="2"/>
    </row>
    <row r="110" spans="1:6" ht="12.75">
      <c r="A110" s="3">
        <v>402</v>
      </c>
      <c r="B110" s="63" t="s">
        <v>44</v>
      </c>
      <c r="C110" s="66">
        <v>2500</v>
      </c>
      <c r="D110" s="66">
        <v>2500</v>
      </c>
      <c r="E110" s="20" t="e">
        <f>D110-#REF!</f>
        <v>#REF!</v>
      </c>
      <c r="F110" s="2">
        <f>D110</f>
        <v>2500</v>
      </c>
    </row>
    <row r="111" spans="3:6" ht="12.75">
      <c r="C111" s="22"/>
      <c r="D111" s="22"/>
      <c r="E111" s="20"/>
      <c r="F111" s="2"/>
    </row>
    <row r="112" spans="1:6" ht="12.75">
      <c r="A112" s="3">
        <v>403</v>
      </c>
      <c r="B112" s="3" t="s">
        <v>47</v>
      </c>
      <c r="C112" s="22"/>
      <c r="D112" s="22"/>
      <c r="E112" s="20"/>
      <c r="F112" s="2"/>
    </row>
    <row r="113" spans="2:6" ht="12.75">
      <c r="B113" s="64" t="s">
        <v>48</v>
      </c>
      <c r="C113" s="66">
        <v>3000</v>
      </c>
      <c r="D113" s="66">
        <v>3000</v>
      </c>
      <c r="E113" s="20" t="e">
        <f>D113-#REF!</f>
        <v>#REF!</v>
      </c>
      <c r="F113" s="2">
        <f>D113</f>
        <v>3000</v>
      </c>
    </row>
    <row r="114" spans="2:6" ht="12.75">
      <c r="B114" s="64" t="s">
        <v>49</v>
      </c>
      <c r="C114" s="69">
        <v>0</v>
      </c>
      <c r="D114" s="69">
        <v>0</v>
      </c>
      <c r="E114" s="20" t="e">
        <f>D114-#REF!</f>
        <v>#REF!</v>
      </c>
      <c r="F114" s="2">
        <f>D114</f>
        <v>0</v>
      </c>
    </row>
    <row r="115" spans="2:6" ht="12.75">
      <c r="B115" s="64" t="s">
        <v>180</v>
      </c>
      <c r="C115" s="69"/>
      <c r="D115" s="66">
        <v>500</v>
      </c>
      <c r="E115" s="20"/>
      <c r="F115" s="2"/>
    </row>
    <row r="116" spans="2:6" ht="12.75">
      <c r="B116" s="64" t="s">
        <v>87</v>
      </c>
      <c r="C116" s="66">
        <v>300</v>
      </c>
      <c r="D116" s="66">
        <v>200</v>
      </c>
      <c r="E116" s="20" t="e">
        <f>D116-#REF!</f>
        <v>#REF!</v>
      </c>
      <c r="F116" s="2">
        <f>D116</f>
        <v>200</v>
      </c>
    </row>
    <row r="117" spans="3:6" ht="12.75">
      <c r="C117" s="22"/>
      <c r="D117" s="22"/>
      <c r="E117" s="20"/>
      <c r="F117" s="2"/>
    </row>
    <row r="118" spans="1:6" ht="12.75">
      <c r="A118" s="3">
        <v>404</v>
      </c>
      <c r="B118" s="3" t="s">
        <v>53</v>
      </c>
      <c r="C118" s="22"/>
      <c r="D118" s="22"/>
      <c r="E118" s="20"/>
      <c r="F118" s="2"/>
    </row>
    <row r="119" spans="2:6" ht="12.75">
      <c r="B119" s="64" t="s">
        <v>54</v>
      </c>
      <c r="C119" s="66">
        <v>4500</v>
      </c>
      <c r="D119" s="66">
        <v>4000</v>
      </c>
      <c r="E119" s="20" t="e">
        <f>D119-#REF!</f>
        <v>#REF!</v>
      </c>
      <c r="F119" s="2">
        <f>D119</f>
        <v>4000</v>
      </c>
    </row>
    <row r="120" spans="2:6" ht="12.75">
      <c r="B120" s="64" t="s">
        <v>55</v>
      </c>
      <c r="C120" s="66">
        <v>1000</v>
      </c>
      <c r="D120" s="66">
        <v>1000</v>
      </c>
      <c r="E120" s="20" t="e">
        <f>D120-#REF!</f>
        <v>#REF!</v>
      </c>
      <c r="F120" s="2">
        <f>D120</f>
        <v>1000</v>
      </c>
    </row>
    <row r="121" spans="3:6" ht="12.75">
      <c r="C121" s="22"/>
      <c r="D121" s="22"/>
      <c r="E121" s="20"/>
      <c r="F121" s="2"/>
    </row>
    <row r="122" spans="1:6" ht="12.75">
      <c r="A122" s="3">
        <v>405</v>
      </c>
      <c r="B122" s="3" t="s">
        <v>56</v>
      </c>
      <c r="C122" s="22"/>
      <c r="D122" s="22"/>
      <c r="E122" s="20"/>
      <c r="F122" s="2"/>
    </row>
    <row r="123" spans="2:6" ht="12.75">
      <c r="B123" s="64" t="s">
        <v>57</v>
      </c>
      <c r="C123" s="66">
        <f>(A123*0.017)+7100</f>
        <v>7100</v>
      </c>
      <c r="D123" s="66">
        <v>7100</v>
      </c>
      <c r="E123" s="20" t="e">
        <f>D123-#REF!</f>
        <v>#REF!</v>
      </c>
      <c r="F123" s="2">
        <f aca="true" t="shared" si="2" ref="F123:F131">D123</f>
        <v>7100</v>
      </c>
    </row>
    <row r="124" spans="2:6" ht="12.75">
      <c r="B124" s="64" t="s">
        <v>58</v>
      </c>
      <c r="C124" s="66">
        <v>500</v>
      </c>
      <c r="D124" s="66">
        <v>500</v>
      </c>
      <c r="E124" s="20" t="e">
        <f>D124-#REF!</f>
        <v>#REF!</v>
      </c>
      <c r="F124" s="2">
        <f t="shared" si="2"/>
        <v>500</v>
      </c>
    </row>
    <row r="125" spans="2:6" ht="12.75">
      <c r="B125" s="64" t="s">
        <v>156</v>
      </c>
      <c r="C125" s="66"/>
      <c r="D125" s="66">
        <v>1100</v>
      </c>
      <c r="E125" s="20"/>
      <c r="F125" s="2"/>
    </row>
    <row r="126" spans="2:6" ht="12.75">
      <c r="B126" s="64" t="s">
        <v>182</v>
      </c>
      <c r="C126" s="66"/>
      <c r="D126" s="66"/>
      <c r="E126" s="20"/>
      <c r="F126" s="2"/>
    </row>
    <row r="127" spans="2:6" ht="12.75">
      <c r="B127" s="64" t="s">
        <v>126</v>
      </c>
      <c r="C127" s="66">
        <v>200</v>
      </c>
      <c r="D127" s="66">
        <v>100</v>
      </c>
      <c r="E127" s="20" t="e">
        <f>D127-#REF!</f>
        <v>#REF!</v>
      </c>
      <c r="F127" s="2">
        <f t="shared" si="2"/>
        <v>100</v>
      </c>
    </row>
    <row r="128" spans="2:6" ht="12.75" hidden="1">
      <c r="B128" s="64" t="s">
        <v>156</v>
      </c>
      <c r="C128" s="66"/>
      <c r="D128" s="66"/>
      <c r="E128" s="20"/>
      <c r="F128" s="2">
        <f t="shared" si="2"/>
        <v>0</v>
      </c>
    </row>
    <row r="129" spans="2:6" ht="12.75">
      <c r="B129" s="64" t="s">
        <v>59</v>
      </c>
      <c r="C129" s="66">
        <v>400</v>
      </c>
      <c r="D129" s="66">
        <v>300</v>
      </c>
      <c r="E129" s="20" t="e">
        <f>D129-#REF!</f>
        <v>#REF!</v>
      </c>
      <c r="F129" s="2">
        <f t="shared" si="2"/>
        <v>300</v>
      </c>
    </row>
    <row r="130" spans="2:6" ht="12.75">
      <c r="B130" s="64" t="s">
        <v>60</v>
      </c>
      <c r="C130" s="66">
        <v>450</v>
      </c>
      <c r="D130" s="66">
        <v>450</v>
      </c>
      <c r="E130" s="20" t="e">
        <f>D130-#REF!</f>
        <v>#REF!</v>
      </c>
      <c r="F130" s="2">
        <f t="shared" si="2"/>
        <v>450</v>
      </c>
    </row>
    <row r="131" spans="2:7" ht="12.75">
      <c r="B131" s="64" t="s">
        <v>61</v>
      </c>
      <c r="C131" s="66">
        <v>1000</v>
      </c>
      <c r="D131" s="66">
        <v>1000</v>
      </c>
      <c r="E131" s="20" t="e">
        <f>D131-#REF!</f>
        <v>#REF!</v>
      </c>
      <c r="F131" s="2">
        <f t="shared" si="2"/>
        <v>1000</v>
      </c>
      <c r="G131" s="41"/>
    </row>
    <row r="132" spans="3:6" ht="12.75">
      <c r="C132" s="22"/>
      <c r="D132" s="22"/>
      <c r="E132" s="20"/>
      <c r="F132" s="2"/>
    </row>
    <row r="133" spans="1:6" ht="12.75">
      <c r="A133" s="3">
        <v>407</v>
      </c>
      <c r="B133" s="3" t="s">
        <v>38</v>
      </c>
      <c r="C133" s="22"/>
      <c r="D133" s="22"/>
      <c r="E133" s="20"/>
      <c r="F133" s="2"/>
    </row>
    <row r="134" spans="2:6" ht="12.75">
      <c r="B134" s="64" t="s">
        <v>124</v>
      </c>
      <c r="C134" s="66">
        <v>150</v>
      </c>
      <c r="D134" s="66">
        <v>500</v>
      </c>
      <c r="E134" s="20" t="e">
        <f>D134-#REF!</f>
        <v>#REF!</v>
      </c>
      <c r="F134" s="2">
        <f>D134</f>
        <v>500</v>
      </c>
    </row>
    <row r="135" spans="2:6" ht="12.75">
      <c r="B135" s="64" t="s">
        <v>125</v>
      </c>
      <c r="C135" s="66">
        <v>100</v>
      </c>
      <c r="D135" s="66">
        <v>100</v>
      </c>
      <c r="E135" s="20" t="e">
        <f>D135-#REF!</f>
        <v>#REF!</v>
      </c>
      <c r="F135" s="2">
        <f>D135</f>
        <v>100</v>
      </c>
    </row>
    <row r="136" spans="3:6" ht="12.75">
      <c r="C136" s="22"/>
      <c r="D136" s="22"/>
      <c r="E136" s="20"/>
      <c r="F136" s="2"/>
    </row>
    <row r="137" spans="1:6" ht="12.75">
      <c r="A137" s="3">
        <v>408</v>
      </c>
      <c r="B137" s="3" t="s">
        <v>62</v>
      </c>
      <c r="C137" s="22"/>
      <c r="D137" s="22"/>
      <c r="E137" s="20"/>
      <c r="F137" s="2"/>
    </row>
    <row r="138" spans="2:6" ht="12.75">
      <c r="B138" s="64" t="s">
        <v>63</v>
      </c>
      <c r="C138" s="66">
        <v>5000</v>
      </c>
      <c r="D138" s="66">
        <v>2000</v>
      </c>
      <c r="E138" s="20" t="e">
        <f>D138-#REF!</f>
        <v>#REF!</v>
      </c>
      <c r="F138" s="2">
        <f>D138</f>
        <v>2000</v>
      </c>
    </row>
    <row r="139" spans="2:6" ht="12.75" hidden="1">
      <c r="B139" s="64" t="s">
        <v>160</v>
      </c>
      <c r="C139" s="66"/>
      <c r="D139" s="66"/>
      <c r="E139" s="20"/>
      <c r="F139" s="2"/>
    </row>
    <row r="140" spans="2:6" ht="12.75">
      <c r="B140" s="64" t="s">
        <v>162</v>
      </c>
      <c r="C140" s="66"/>
      <c r="D140" s="66">
        <v>1000</v>
      </c>
      <c r="E140" s="20"/>
      <c r="F140" s="2"/>
    </row>
    <row r="141" spans="2:6" ht="12.75">
      <c r="B141" s="64" t="s">
        <v>161</v>
      </c>
      <c r="C141" s="66">
        <v>1500</v>
      </c>
      <c r="D141" s="66">
        <v>500</v>
      </c>
      <c r="E141" s="20"/>
      <c r="F141" s="2"/>
    </row>
    <row r="142" spans="2:6" ht="12.75">
      <c r="B142" s="64" t="s">
        <v>140</v>
      </c>
      <c r="C142" s="66">
        <v>14500</v>
      </c>
      <c r="D142" s="66">
        <v>8000</v>
      </c>
      <c r="E142" s="20" t="e">
        <f>D142-#REF!</f>
        <v>#REF!</v>
      </c>
      <c r="F142" s="2">
        <f>D142</f>
        <v>8000</v>
      </c>
    </row>
    <row r="143" spans="2:6" ht="12.75" hidden="1">
      <c r="B143" s="64" t="s">
        <v>162</v>
      </c>
      <c r="C143" s="66"/>
      <c r="D143" s="66"/>
      <c r="E143" s="20"/>
      <c r="F143" s="2"/>
    </row>
    <row r="144" spans="3:6" ht="12.75">
      <c r="C144" s="22"/>
      <c r="D144" s="22"/>
      <c r="E144" s="20"/>
      <c r="F144" s="2"/>
    </row>
    <row r="145" spans="1:6" ht="12.75">
      <c r="A145" s="3">
        <v>409</v>
      </c>
      <c r="B145" s="3" t="s">
        <v>64</v>
      </c>
      <c r="C145" s="22"/>
      <c r="D145" s="22"/>
      <c r="E145" s="20"/>
      <c r="F145" s="2"/>
    </row>
    <row r="146" spans="2:6" ht="12.75">
      <c r="B146" s="64" t="s">
        <v>50</v>
      </c>
      <c r="C146" s="66">
        <v>100</v>
      </c>
      <c r="D146" s="66">
        <v>100</v>
      </c>
      <c r="E146" s="20" t="e">
        <f>D146-#REF!</f>
        <v>#REF!</v>
      </c>
      <c r="F146" s="2">
        <f aca="true" t="shared" si="3" ref="F146:F152">D146</f>
        <v>100</v>
      </c>
    </row>
    <row r="147" spans="2:6" ht="12.75">
      <c r="B147" s="64" t="s">
        <v>65</v>
      </c>
      <c r="C147" s="66">
        <v>750</v>
      </c>
      <c r="D147" s="66">
        <v>650</v>
      </c>
      <c r="E147" s="20" t="e">
        <f>D147-#REF!</f>
        <v>#REF!</v>
      </c>
      <c r="F147" s="2">
        <f t="shared" si="3"/>
        <v>650</v>
      </c>
    </row>
    <row r="148" spans="2:6" ht="12.75">
      <c r="B148" s="58" t="s">
        <v>163</v>
      </c>
      <c r="C148" s="66">
        <v>500</v>
      </c>
      <c r="D148" s="66">
        <v>500</v>
      </c>
      <c r="E148" s="20" t="e">
        <f>D148-#REF!</f>
        <v>#REF!</v>
      </c>
      <c r="F148" s="2">
        <f t="shared" si="3"/>
        <v>500</v>
      </c>
    </row>
    <row r="149" spans="2:6" ht="12.75">
      <c r="B149" s="64" t="s">
        <v>66</v>
      </c>
      <c r="C149" s="66">
        <v>500</v>
      </c>
      <c r="D149" s="66">
        <v>500</v>
      </c>
      <c r="E149" s="20" t="e">
        <f>D149-#REF!</f>
        <v>#REF!</v>
      </c>
      <c r="F149" s="2">
        <f t="shared" si="3"/>
        <v>500</v>
      </c>
    </row>
    <row r="150" spans="2:6" ht="12.75">
      <c r="B150" s="64" t="s">
        <v>67</v>
      </c>
      <c r="C150" s="66">
        <v>100</v>
      </c>
      <c r="D150" s="66">
        <v>100</v>
      </c>
      <c r="E150" s="20" t="e">
        <f>D150-#REF!</f>
        <v>#REF!</v>
      </c>
      <c r="F150" s="2">
        <f t="shared" si="3"/>
        <v>100</v>
      </c>
    </row>
    <row r="151" spans="2:6" ht="12.75">
      <c r="B151" s="64" t="s">
        <v>148</v>
      </c>
      <c r="C151" s="66">
        <v>2000</v>
      </c>
      <c r="D151" s="66">
        <v>1500</v>
      </c>
      <c r="E151" s="20" t="e">
        <f>D151-#REF!</f>
        <v>#REF!</v>
      </c>
      <c r="F151" s="2">
        <f t="shared" si="3"/>
        <v>1500</v>
      </c>
    </row>
    <row r="152" spans="2:6" ht="12.75">
      <c r="B152" s="64" t="s">
        <v>83</v>
      </c>
      <c r="C152" s="66">
        <v>1100</v>
      </c>
      <c r="D152" s="66">
        <v>1000</v>
      </c>
      <c r="E152" s="20" t="e">
        <f>D152-#REF!</f>
        <v>#REF!</v>
      </c>
      <c r="F152" s="2">
        <f t="shared" si="3"/>
        <v>1000</v>
      </c>
    </row>
    <row r="153" spans="2:6" ht="12.75">
      <c r="B153" s="3"/>
      <c r="C153" s="22"/>
      <c r="D153" s="22"/>
      <c r="E153" s="20"/>
      <c r="F153" s="2"/>
    </row>
    <row r="154" spans="3:6" ht="12.75">
      <c r="C154" s="22"/>
      <c r="D154" s="22"/>
      <c r="E154" s="20"/>
      <c r="F154" s="2"/>
    </row>
    <row r="155" spans="1:6" ht="12.75">
      <c r="A155" s="3">
        <v>411</v>
      </c>
      <c r="B155" s="3" t="s">
        <v>106</v>
      </c>
      <c r="C155" s="22"/>
      <c r="D155" s="22"/>
      <c r="E155" s="20"/>
      <c r="F155" s="2"/>
    </row>
    <row r="156" spans="2:6" ht="12.75">
      <c r="B156" s="64" t="s">
        <v>107</v>
      </c>
      <c r="C156" s="66">
        <f>98.44*12</f>
        <v>1181.28</v>
      </c>
      <c r="D156" s="66">
        <f>98.44*12</f>
        <v>1181.28</v>
      </c>
      <c r="E156" s="20" t="e">
        <f>D156-#REF!</f>
        <v>#REF!</v>
      </c>
      <c r="F156" s="2">
        <f>D156</f>
        <v>1181.28</v>
      </c>
    </row>
    <row r="157" spans="2:6" ht="12.75">
      <c r="B157" s="64" t="s">
        <v>155</v>
      </c>
      <c r="C157" s="71">
        <v>9000</v>
      </c>
      <c r="D157" s="71">
        <v>9000</v>
      </c>
      <c r="E157" s="20" t="e">
        <f>D157-#REF!</f>
        <v>#REF!</v>
      </c>
      <c r="F157" s="2">
        <f>D157</f>
        <v>9000</v>
      </c>
    </row>
    <row r="158" spans="2:6" ht="12.75">
      <c r="B158" s="64" t="s">
        <v>174</v>
      </c>
      <c r="C158" s="71">
        <v>5800</v>
      </c>
      <c r="D158" s="71">
        <v>5900</v>
      </c>
      <c r="E158" s="20"/>
      <c r="F158" s="2"/>
    </row>
    <row r="159" spans="2:6" ht="12.75">
      <c r="B159" s="64" t="s">
        <v>68</v>
      </c>
      <c r="C159" s="65">
        <f>C87</f>
        <v>2838</v>
      </c>
      <c r="D159" s="65">
        <f>D87</f>
        <v>2745</v>
      </c>
      <c r="E159" s="20" t="e">
        <f>D159-#REF!</f>
        <v>#REF!</v>
      </c>
      <c r="F159" s="2">
        <f>D159</f>
        <v>2745</v>
      </c>
    </row>
    <row r="160" spans="3:6" ht="12.75">
      <c r="C160" s="22"/>
      <c r="D160" s="22"/>
      <c r="E160" s="20"/>
      <c r="F160" s="2"/>
    </row>
    <row r="161" spans="1:6" ht="12.75">
      <c r="A161" s="3">
        <v>414</v>
      </c>
      <c r="B161" s="3" t="s">
        <v>82</v>
      </c>
      <c r="C161" s="22"/>
      <c r="D161" s="22"/>
      <c r="E161" s="20"/>
      <c r="F161" s="2"/>
    </row>
    <row r="162" spans="2:6" ht="12.75">
      <c r="B162" s="58" t="s">
        <v>79</v>
      </c>
      <c r="C162" s="66">
        <v>3000</v>
      </c>
      <c r="D162" s="66">
        <v>500</v>
      </c>
      <c r="E162" s="20" t="e">
        <f>D162-#REF!</f>
        <v>#REF!</v>
      </c>
      <c r="F162" s="2">
        <f>D162</f>
        <v>500</v>
      </c>
    </row>
    <row r="163" spans="2:6" ht="12.75">
      <c r="B163" s="64" t="s">
        <v>69</v>
      </c>
      <c r="C163" s="66">
        <v>1500</v>
      </c>
      <c r="D163" s="66">
        <v>500</v>
      </c>
      <c r="E163" s="20" t="e">
        <f>D163-#REF!</f>
        <v>#REF!</v>
      </c>
      <c r="F163" s="2">
        <f>D163</f>
        <v>500</v>
      </c>
    </row>
    <row r="164" spans="2:6" ht="12.75">
      <c r="B164" s="64" t="s">
        <v>159</v>
      </c>
      <c r="C164" s="66">
        <v>3000</v>
      </c>
      <c r="D164" s="66">
        <v>1500</v>
      </c>
      <c r="E164" s="20"/>
      <c r="F164" s="2"/>
    </row>
    <row r="165" spans="2:6" ht="12.75" hidden="1">
      <c r="B165" s="64" t="s">
        <v>170</v>
      </c>
      <c r="C165" s="66"/>
      <c r="D165" s="66"/>
      <c r="E165" s="20" t="e">
        <f>D165-#REF!</f>
        <v>#REF!</v>
      </c>
      <c r="F165" s="2">
        <f>D165</f>
        <v>0</v>
      </c>
    </row>
    <row r="166" spans="2:6" ht="12.75">
      <c r="B166" s="64" t="s">
        <v>157</v>
      </c>
      <c r="C166" s="66">
        <v>1000</v>
      </c>
      <c r="D166" s="66">
        <v>1000</v>
      </c>
      <c r="E166" s="20" t="e">
        <f>D166-#REF!</f>
        <v>#REF!</v>
      </c>
      <c r="F166" s="2">
        <f>D166</f>
        <v>1000</v>
      </c>
    </row>
    <row r="167" spans="3:7" ht="12.75">
      <c r="C167" s="22"/>
      <c r="D167" s="22"/>
      <c r="E167" s="19"/>
      <c r="G167" s="42"/>
    </row>
    <row r="168" spans="1:5" ht="12.75">
      <c r="A168" s="3">
        <v>426</v>
      </c>
      <c r="B168" s="3" t="s">
        <v>129</v>
      </c>
      <c r="C168" s="22"/>
      <c r="D168" s="22"/>
      <c r="E168" s="19"/>
    </row>
    <row r="169" spans="2:6" ht="12.75">
      <c r="B169" s="58" t="s">
        <v>109</v>
      </c>
      <c r="C169" s="66">
        <f>223471/5</f>
        <v>44694.2</v>
      </c>
      <c r="D169" s="66">
        <v>44797</v>
      </c>
      <c r="E169" s="20" t="e">
        <f>D169-#REF!</f>
        <v>#REF!</v>
      </c>
      <c r="F169" s="2">
        <f>D169</f>
        <v>44797</v>
      </c>
    </row>
    <row r="170" spans="2:6" ht="12.75">
      <c r="B170" s="58" t="s">
        <v>149</v>
      </c>
      <c r="C170" s="66">
        <f>C71*0.15</f>
        <v>6750</v>
      </c>
      <c r="D170" s="66">
        <v>5000</v>
      </c>
      <c r="E170" s="20" t="e">
        <f>D170-#REF!</f>
        <v>#REF!</v>
      </c>
      <c r="F170" s="2">
        <f>D170</f>
        <v>5000</v>
      </c>
    </row>
    <row r="171" spans="2:6" ht="12.75">
      <c r="B171" s="58" t="s">
        <v>150</v>
      </c>
      <c r="C171" s="66">
        <v>500</v>
      </c>
      <c r="D171" s="66">
        <v>500</v>
      </c>
      <c r="E171" s="20" t="e">
        <f>D171-#REF!</f>
        <v>#REF!</v>
      </c>
      <c r="F171" s="2">
        <f>D171</f>
        <v>500</v>
      </c>
    </row>
    <row r="172" spans="2:6" ht="12.75">
      <c r="B172" s="58" t="s">
        <v>181</v>
      </c>
      <c r="C172" s="66"/>
      <c r="D172" s="66">
        <f>500</f>
        <v>500</v>
      </c>
      <c r="E172" s="20"/>
      <c r="F172" s="2"/>
    </row>
    <row r="173" spans="2:6" ht="12.75">
      <c r="B173" s="58" t="s">
        <v>110</v>
      </c>
      <c r="C173" s="73"/>
      <c r="D173" s="73"/>
      <c r="E173" s="20"/>
      <c r="F173" s="2">
        <f>D173</f>
        <v>0</v>
      </c>
    </row>
    <row r="174" spans="2:5" ht="12.75">
      <c r="B174" s="3"/>
      <c r="C174" s="22"/>
      <c r="D174" s="22"/>
      <c r="E174" s="20"/>
    </row>
    <row r="175" spans="3:5" ht="12.75">
      <c r="C175" s="22"/>
      <c r="D175" s="22"/>
      <c r="E175" s="19"/>
    </row>
    <row r="176" spans="1:5" ht="12.75">
      <c r="A176" s="3">
        <v>430</v>
      </c>
      <c r="B176" s="3" t="s">
        <v>70</v>
      </c>
      <c r="C176" s="22"/>
      <c r="D176" s="22"/>
      <c r="E176" s="19"/>
    </row>
    <row r="177" spans="2:6" ht="12.75">
      <c r="B177" s="64" t="s">
        <v>71</v>
      </c>
      <c r="C177" s="66">
        <v>15000</v>
      </c>
      <c r="D177" s="66">
        <v>15000</v>
      </c>
      <c r="E177" s="20" t="e">
        <f>D177-#REF!</f>
        <v>#REF!</v>
      </c>
      <c r="F177" s="2">
        <f aca="true" t="shared" si="4" ref="F177:F186">D177</f>
        <v>15000</v>
      </c>
    </row>
    <row r="178" spans="2:6" ht="12.75">
      <c r="B178" s="64" t="s">
        <v>111</v>
      </c>
      <c r="C178" s="66">
        <v>1000</v>
      </c>
      <c r="D178" s="66">
        <v>1000</v>
      </c>
      <c r="E178" s="20" t="e">
        <f>D178-#REF!</f>
        <v>#REF!</v>
      </c>
      <c r="F178" s="2">
        <f t="shared" si="4"/>
        <v>1000</v>
      </c>
    </row>
    <row r="179" spans="2:6" ht="12.75">
      <c r="B179" s="64" t="s">
        <v>152</v>
      </c>
      <c r="C179" s="66">
        <v>1000</v>
      </c>
      <c r="D179" s="66">
        <v>1000</v>
      </c>
      <c r="E179" s="20" t="e">
        <f>D179-#REF!</f>
        <v>#REF!</v>
      </c>
      <c r="F179" s="2">
        <f t="shared" si="4"/>
        <v>1000</v>
      </c>
    </row>
    <row r="180" spans="2:6" ht="12.75">
      <c r="B180" s="64" t="s">
        <v>169</v>
      </c>
      <c r="C180" s="66"/>
      <c r="D180" s="66"/>
      <c r="E180" s="20"/>
      <c r="F180" s="2"/>
    </row>
    <row r="181" spans="2:7" ht="12.75">
      <c r="B181" s="64" t="s">
        <v>74</v>
      </c>
      <c r="C181" s="66">
        <v>3000</v>
      </c>
      <c r="D181" s="66">
        <v>3000</v>
      </c>
      <c r="E181" s="20" t="e">
        <f>D181-#REF!</f>
        <v>#REF!</v>
      </c>
      <c r="F181" s="2">
        <f t="shared" si="4"/>
        <v>3000</v>
      </c>
      <c r="G181" s="43"/>
    </row>
    <row r="182" spans="2:7" ht="12.75">
      <c r="B182" s="64" t="s">
        <v>153</v>
      </c>
      <c r="C182" s="66"/>
      <c r="D182" s="66"/>
      <c r="E182" s="20" t="e">
        <f>D182-#REF!</f>
        <v>#REF!</v>
      </c>
      <c r="F182" s="2">
        <f t="shared" si="4"/>
        <v>0</v>
      </c>
      <c r="G182" s="43"/>
    </row>
    <row r="183" spans="2:6" ht="12.75">
      <c r="B183" s="64" t="s">
        <v>112</v>
      </c>
      <c r="C183" s="66">
        <v>2000</v>
      </c>
      <c r="D183" s="66">
        <v>2000</v>
      </c>
      <c r="E183" s="20" t="e">
        <f>D183-#REF!</f>
        <v>#REF!</v>
      </c>
      <c r="F183" s="2">
        <f t="shared" si="4"/>
        <v>2000</v>
      </c>
    </row>
    <row r="184" spans="2:6" ht="12.75">
      <c r="B184" s="64" t="s">
        <v>113</v>
      </c>
      <c r="C184" s="66">
        <v>3500</v>
      </c>
      <c r="D184" s="66">
        <v>3000</v>
      </c>
      <c r="E184" s="20" t="e">
        <f>D184-#REF!</f>
        <v>#REF!</v>
      </c>
      <c r="F184" s="2">
        <f t="shared" si="4"/>
        <v>3000</v>
      </c>
    </row>
    <row r="185" spans="2:7" ht="12.75">
      <c r="B185" s="64" t="s">
        <v>115</v>
      </c>
      <c r="C185" s="73">
        <v>0</v>
      </c>
      <c r="D185" s="73">
        <v>0</v>
      </c>
      <c r="E185" s="20" t="e">
        <f>D185-#REF!</f>
        <v>#REF!</v>
      </c>
      <c r="F185" s="2">
        <f t="shared" si="4"/>
        <v>0</v>
      </c>
      <c r="G185" s="42"/>
    </row>
    <row r="186" spans="2:6" ht="12.75">
      <c r="B186" s="64" t="s">
        <v>84</v>
      </c>
      <c r="C186" s="66">
        <v>1000</v>
      </c>
      <c r="D186" s="66">
        <v>1000</v>
      </c>
      <c r="E186" s="25" t="e">
        <f>D186-#REF!</f>
        <v>#REF!</v>
      </c>
      <c r="F186" s="2">
        <f t="shared" si="4"/>
        <v>1000</v>
      </c>
    </row>
    <row r="187" spans="3:5" ht="12.75">
      <c r="C187" s="22"/>
      <c r="D187" s="22"/>
      <c r="E187" s="19"/>
    </row>
    <row r="188" spans="1:6" ht="12.75">
      <c r="A188" s="3">
        <v>434</v>
      </c>
      <c r="B188" s="63" t="s">
        <v>114</v>
      </c>
      <c r="C188" s="66">
        <f>747*12</f>
        <v>8964</v>
      </c>
      <c r="D188" s="66">
        <f>747*12</f>
        <v>8964</v>
      </c>
      <c r="E188" s="20" t="e">
        <f>D188-#REF!</f>
        <v>#REF!</v>
      </c>
      <c r="F188" s="2">
        <f>D188</f>
        <v>8964</v>
      </c>
    </row>
    <row r="189" spans="2:5" ht="12.75">
      <c r="B189" s="3"/>
      <c r="C189" s="22"/>
      <c r="D189" s="22"/>
      <c r="E189" s="20"/>
    </row>
    <row r="190" spans="1:5" ht="12.75">
      <c r="A190" s="3">
        <v>442</v>
      </c>
      <c r="B190" s="3" t="s">
        <v>73</v>
      </c>
      <c r="C190" s="22"/>
      <c r="D190" s="22"/>
      <c r="E190" s="19"/>
    </row>
    <row r="191" spans="2:6" ht="12.75">
      <c r="B191" s="64" t="s">
        <v>173</v>
      </c>
      <c r="C191" s="66">
        <v>55356</v>
      </c>
      <c r="D191" s="66">
        <v>55356</v>
      </c>
      <c r="E191" s="20" t="e">
        <f>D191-#REF!</f>
        <v>#REF!</v>
      </c>
      <c r="F191" s="2">
        <f>D191</f>
        <v>55356</v>
      </c>
    </row>
    <row r="192" spans="2:6" ht="12.75">
      <c r="B192" s="64" t="s">
        <v>72</v>
      </c>
      <c r="C192" s="73"/>
      <c r="D192" s="73"/>
      <c r="E192" s="20" t="e">
        <f>D192-#REF!</f>
        <v>#REF!</v>
      </c>
      <c r="F192" s="2">
        <f>D192</f>
        <v>0</v>
      </c>
    </row>
    <row r="193" spans="3:5" ht="12.75">
      <c r="C193" s="22"/>
      <c r="D193" s="22"/>
      <c r="E193" s="19"/>
    </row>
    <row r="194" spans="1:7" ht="12.75">
      <c r="A194" s="3">
        <v>450</v>
      </c>
      <c r="B194" s="3" t="s">
        <v>117</v>
      </c>
      <c r="C194" s="22"/>
      <c r="D194" s="22"/>
      <c r="E194" s="19"/>
      <c r="G194" s="42"/>
    </row>
    <row r="195" spans="2:6" ht="12.75">
      <c r="B195" s="58" t="s">
        <v>118</v>
      </c>
      <c r="C195" s="66">
        <v>500</v>
      </c>
      <c r="D195" s="66">
        <v>500</v>
      </c>
      <c r="E195" s="20" t="e">
        <f>D195-#REF!</f>
        <v>#REF!</v>
      </c>
      <c r="F195" s="2">
        <f>D195</f>
        <v>500</v>
      </c>
    </row>
    <row r="196" spans="2:6" ht="12.75">
      <c r="B196" s="58" t="s">
        <v>119</v>
      </c>
      <c r="C196" s="66">
        <v>100</v>
      </c>
      <c r="D196" s="66">
        <v>100</v>
      </c>
      <c r="E196" s="20" t="e">
        <f>D196-#REF!</f>
        <v>#REF!</v>
      </c>
      <c r="F196" s="2">
        <f>D196</f>
        <v>100</v>
      </c>
    </row>
    <row r="197" spans="2:6" ht="12.75">
      <c r="B197" s="58" t="s">
        <v>151</v>
      </c>
      <c r="C197" s="66">
        <v>2000</v>
      </c>
      <c r="D197" s="66">
        <v>2000</v>
      </c>
      <c r="E197" s="20" t="e">
        <f>D197-#REF!</f>
        <v>#REF!</v>
      </c>
      <c r="F197" s="2">
        <f>D197</f>
        <v>2000</v>
      </c>
    </row>
    <row r="198" spans="3:5" ht="12.75">
      <c r="C198" s="22"/>
      <c r="D198" s="22"/>
      <c r="E198" s="19"/>
    </row>
    <row r="199" spans="1:5" ht="12.75">
      <c r="A199" s="3">
        <v>453</v>
      </c>
      <c r="B199" s="3" t="s">
        <v>80</v>
      </c>
      <c r="C199" s="22"/>
      <c r="D199" s="22"/>
      <c r="E199" s="19"/>
    </row>
    <row r="200" spans="2:6" ht="12.75">
      <c r="B200" s="64" t="s">
        <v>116</v>
      </c>
      <c r="C200" s="66">
        <v>100</v>
      </c>
      <c r="D200" s="66">
        <v>100</v>
      </c>
      <c r="E200" s="20" t="e">
        <f>D200-#REF!</f>
        <v>#REF!</v>
      </c>
      <c r="F200" s="2">
        <f>D200</f>
        <v>100</v>
      </c>
    </row>
    <row r="201" spans="2:6" ht="12.75">
      <c r="B201" s="58" t="s">
        <v>120</v>
      </c>
      <c r="C201" s="66">
        <v>100</v>
      </c>
      <c r="D201" s="66">
        <v>100</v>
      </c>
      <c r="E201" s="20" t="e">
        <f>D201-#REF!</f>
        <v>#REF!</v>
      </c>
      <c r="F201" s="2">
        <f>D201</f>
        <v>100</v>
      </c>
    </row>
    <row r="202" spans="2:6" ht="12.75">
      <c r="B202" s="58" t="s">
        <v>135</v>
      </c>
      <c r="C202" s="66">
        <v>100</v>
      </c>
      <c r="D202" s="66">
        <v>100</v>
      </c>
      <c r="E202" s="20" t="e">
        <f>D202-#REF!</f>
        <v>#REF!</v>
      </c>
      <c r="F202" s="2">
        <f>D202</f>
        <v>100</v>
      </c>
    </row>
    <row r="203" spans="2:6" ht="12.75">
      <c r="B203" s="58" t="s">
        <v>154</v>
      </c>
      <c r="C203" s="66">
        <v>100</v>
      </c>
      <c r="D203" s="66">
        <v>100</v>
      </c>
      <c r="E203" s="20"/>
      <c r="F203" s="2">
        <f>D203</f>
        <v>100</v>
      </c>
    </row>
    <row r="204" spans="2:6" ht="12.75">
      <c r="B204" s="58" t="s">
        <v>121</v>
      </c>
      <c r="C204" s="66">
        <v>65</v>
      </c>
      <c r="D204" s="66">
        <v>65</v>
      </c>
      <c r="E204" s="20" t="e">
        <f>D204-#REF!</f>
        <v>#REF!</v>
      </c>
      <c r="F204" s="2">
        <f>D204</f>
        <v>65</v>
      </c>
    </row>
    <row r="205" spans="3:5" ht="12.75">
      <c r="C205" s="22"/>
      <c r="D205" s="22"/>
      <c r="E205" s="19"/>
    </row>
    <row r="206" spans="3:5" ht="12.75">
      <c r="C206" s="22"/>
      <c r="D206" s="22"/>
      <c r="E206" s="19"/>
    </row>
    <row r="207" spans="1:5" ht="12.75">
      <c r="A207" s="56" t="s">
        <v>88</v>
      </c>
      <c r="B207" s="3" t="s">
        <v>75</v>
      </c>
      <c r="C207" s="22"/>
      <c r="D207" s="22"/>
      <c r="E207" s="19"/>
    </row>
    <row r="208" spans="2:6" ht="12.75">
      <c r="B208" s="64" t="s">
        <v>96</v>
      </c>
      <c r="C208" s="71">
        <f>(C101+C107+C113+C123+C162+C177)*0.0765</f>
        <v>2608.65</v>
      </c>
      <c r="D208" s="71">
        <f>(D101+D107+D113+D123+D162+D177)*0.0765</f>
        <v>2417.4</v>
      </c>
      <c r="E208" s="20" t="e">
        <f>D208-#REF!</f>
        <v>#REF!</v>
      </c>
      <c r="F208" s="2">
        <f>D208</f>
        <v>2417.4</v>
      </c>
    </row>
    <row r="209" spans="2:6" ht="12.75">
      <c r="B209" s="64" t="s">
        <v>122</v>
      </c>
      <c r="C209" s="66">
        <v>48</v>
      </c>
      <c r="D209" s="66">
        <v>48</v>
      </c>
      <c r="E209" s="20" t="e">
        <f>D209-#REF!</f>
        <v>#REF!</v>
      </c>
      <c r="F209" s="2">
        <f>D209</f>
        <v>48</v>
      </c>
    </row>
    <row r="210" spans="3:5" ht="12.75">
      <c r="C210" s="22"/>
      <c r="D210" s="22"/>
      <c r="E210" s="19"/>
    </row>
    <row r="211" spans="3:5" ht="12.75">
      <c r="C211" s="22"/>
      <c r="D211" s="22"/>
      <c r="E211" s="19"/>
    </row>
    <row r="212" spans="1:7" ht="12.75">
      <c r="A212" s="3">
        <v>484</v>
      </c>
      <c r="B212" s="3" t="s">
        <v>76</v>
      </c>
      <c r="C212" s="22"/>
      <c r="D212" s="22"/>
      <c r="E212" s="19"/>
      <c r="G212" s="43"/>
    </row>
    <row r="213" spans="2:6" ht="12.75">
      <c r="B213" s="64" t="s">
        <v>158</v>
      </c>
      <c r="C213" s="66">
        <v>3500</v>
      </c>
      <c r="D213" s="66">
        <v>3500</v>
      </c>
      <c r="E213" s="20" t="e">
        <f>D213-#REF!</f>
        <v>#REF!</v>
      </c>
      <c r="F213" s="2">
        <f>D213</f>
        <v>3500</v>
      </c>
    </row>
    <row r="214" spans="2:6" ht="12.75">
      <c r="B214" s="64" t="s">
        <v>130</v>
      </c>
      <c r="C214" s="66">
        <v>1510</v>
      </c>
      <c r="D214" s="66">
        <v>1950</v>
      </c>
      <c r="E214" s="20" t="e">
        <f>D214-#REF!</f>
        <v>#REF!</v>
      </c>
      <c r="F214" s="2">
        <f>D214</f>
        <v>1950</v>
      </c>
    </row>
    <row r="215" spans="2:6" ht="12.75">
      <c r="B215" s="64" t="s">
        <v>123</v>
      </c>
      <c r="C215" s="66">
        <f>8200-C158</f>
        <v>2400</v>
      </c>
      <c r="D215" s="66">
        <v>3210</v>
      </c>
      <c r="E215" s="20" t="e">
        <f>D215-#REF!</f>
        <v>#REF!</v>
      </c>
      <c r="F215" s="2">
        <f>D215</f>
        <v>3210</v>
      </c>
    </row>
    <row r="216" spans="2:6" ht="12.75">
      <c r="B216" s="3"/>
      <c r="C216" s="22"/>
      <c r="D216" s="22"/>
      <c r="E216" s="38"/>
      <c r="F216" s="23"/>
    </row>
    <row r="217" spans="3:5" ht="12.75">
      <c r="C217" s="22"/>
      <c r="D217" s="22"/>
      <c r="E217" s="38"/>
    </row>
    <row r="218" spans="1:5" ht="12.75">
      <c r="A218" s="3">
        <v>455</v>
      </c>
      <c r="B218" s="3" t="s">
        <v>77</v>
      </c>
      <c r="C218" s="22"/>
      <c r="D218" s="22"/>
      <c r="E218" s="19"/>
    </row>
    <row r="219" spans="2:7" ht="12.75">
      <c r="B219" s="64" t="s">
        <v>78</v>
      </c>
      <c r="C219" s="66">
        <v>1000</v>
      </c>
      <c r="D219" s="66">
        <v>0</v>
      </c>
      <c r="E219" s="20" t="e">
        <f>D219-#REF!</f>
        <v>#REF!</v>
      </c>
      <c r="F219" s="2">
        <f aca="true" t="shared" si="5" ref="F219:F225">D219</f>
        <v>0</v>
      </c>
      <c r="G219" t="s">
        <v>136</v>
      </c>
    </row>
    <row r="220" spans="2:6" ht="12.75">
      <c r="B220" s="64" t="s">
        <v>179</v>
      </c>
      <c r="C220" s="66"/>
      <c r="D220" s="66">
        <f>D85</f>
        <v>21489</v>
      </c>
      <c r="E220" s="20"/>
      <c r="F220" s="2"/>
    </row>
    <row r="221" spans="2:6" ht="12.75">
      <c r="B221" s="64" t="s">
        <v>184</v>
      </c>
      <c r="C221" s="66"/>
      <c r="D221" s="66"/>
      <c r="E221" s="20"/>
      <c r="F221" s="2"/>
    </row>
    <row r="222" spans="2:7" ht="12.75">
      <c r="B222" s="64" t="s">
        <v>127</v>
      </c>
      <c r="C222" s="66">
        <f>5000</f>
        <v>5000</v>
      </c>
      <c r="D222" s="66"/>
      <c r="E222" s="20" t="e">
        <f>D222-#REF!</f>
        <v>#REF!</v>
      </c>
      <c r="F222" s="2">
        <f t="shared" si="5"/>
        <v>0</v>
      </c>
      <c r="G222" t="s">
        <v>136</v>
      </c>
    </row>
    <row r="223" spans="2:7" ht="12.75">
      <c r="B223" s="64" t="s">
        <v>128</v>
      </c>
      <c r="C223" s="66">
        <f>18000-C219-C222+296</f>
        <v>12296</v>
      </c>
      <c r="D223" s="66"/>
      <c r="E223" s="20" t="e">
        <f>D223-#REF!</f>
        <v>#REF!</v>
      </c>
      <c r="F223" s="2">
        <f t="shared" si="5"/>
        <v>0</v>
      </c>
      <c r="G223" t="s">
        <v>136</v>
      </c>
    </row>
    <row r="224" spans="3:6" ht="12.75">
      <c r="C224" s="22"/>
      <c r="D224" s="22"/>
      <c r="E224" s="19"/>
      <c r="F224" s="23">
        <f t="shared" si="5"/>
        <v>0</v>
      </c>
    </row>
    <row r="225" spans="1:6" ht="12.75">
      <c r="A225" s="3">
        <v>492</v>
      </c>
      <c r="B225" s="63" t="s">
        <v>178</v>
      </c>
      <c r="C225" s="66"/>
      <c r="D225" s="66">
        <f>(26280/5)/2</f>
        <v>2628</v>
      </c>
      <c r="E225" s="19"/>
      <c r="F225" s="2">
        <f t="shared" si="5"/>
        <v>2628</v>
      </c>
    </row>
    <row r="226" spans="3:5" ht="12.75">
      <c r="C226" s="22"/>
      <c r="D226" s="22"/>
      <c r="E226" s="19"/>
    </row>
    <row r="227" spans="1:6" ht="12.75">
      <c r="A227" s="3">
        <v>500</v>
      </c>
      <c r="B227" s="63" t="s">
        <v>81</v>
      </c>
      <c r="C227" s="66"/>
      <c r="D227" s="66">
        <v>0</v>
      </c>
      <c r="E227" s="39"/>
      <c r="F227" s="2">
        <f>D227</f>
        <v>0</v>
      </c>
    </row>
    <row r="228" spans="3:5" ht="12.75">
      <c r="C228" s="22"/>
      <c r="D228" s="22"/>
      <c r="E228" s="20" t="e">
        <f>D228-#REF!</f>
        <v>#REF!</v>
      </c>
    </row>
    <row r="229" spans="3:5" ht="12.75">
      <c r="C229" s="22"/>
      <c r="D229" s="22"/>
      <c r="E229" s="20" t="e">
        <f>D229-#REF!</f>
        <v>#REF!</v>
      </c>
    </row>
    <row r="230" spans="3:6" ht="12.75">
      <c r="C230" s="26"/>
      <c r="D230" s="26"/>
      <c r="E230" s="31"/>
      <c r="F230" s="26"/>
    </row>
    <row r="231" spans="2:7" ht="12.75">
      <c r="B231" s="16" t="s">
        <v>86</v>
      </c>
      <c r="C231" s="17">
        <f>SUM(C101:C229)</f>
        <v>255411.12999999998</v>
      </c>
      <c r="D231" s="17">
        <f>SUM(D101:D229)</f>
        <v>247100.68</v>
      </c>
      <c r="E231" s="17" t="e">
        <f>SUM(E101:E229)</f>
        <v>#REF!</v>
      </c>
      <c r="F231" s="14">
        <f>SUM(F101:F229)</f>
        <v>213611.68</v>
      </c>
      <c r="G231" s="48"/>
    </row>
    <row r="232" spans="2:6" ht="12.75">
      <c r="B232" s="16" t="s">
        <v>92</v>
      </c>
      <c r="C232" s="28">
        <f>SUM(C219+C222+C223+C225+C159+C220+C169+C221)</f>
        <v>65828.2</v>
      </c>
      <c r="D232" s="28">
        <f>SUM(D219+D222+D223+D225+D159+D220+D169+D221)</f>
        <v>71659</v>
      </c>
      <c r="E232" s="28" t="e">
        <f>E229+E228+E223+E159+E219+#REF!+#REF!+#REF!+E222</f>
        <v>#REF!</v>
      </c>
      <c r="F232" s="14" t="e">
        <f>F229+F228+F223+F159+F219+#REF!+#REF!+#REF!+F222</f>
        <v>#REF!</v>
      </c>
    </row>
    <row r="233" spans="2:6" ht="13.5" thickBot="1">
      <c r="B233" s="16" t="s">
        <v>93</v>
      </c>
      <c r="C233" s="33">
        <f>C231-C232</f>
        <v>189582.93</v>
      </c>
      <c r="D233" s="33">
        <f>D231-D232</f>
        <v>175441.68</v>
      </c>
      <c r="E233" s="33" t="e">
        <f>E231-E232</f>
        <v>#REF!</v>
      </c>
      <c r="F233" s="50" t="e">
        <f>F231-F232</f>
        <v>#REF!</v>
      </c>
    </row>
    <row r="234" ht="13.5" thickTop="1">
      <c r="C234" s="11"/>
    </row>
    <row r="235" ht="12.75">
      <c r="C235" s="11"/>
    </row>
    <row r="236" spans="2:7" ht="12.75">
      <c r="B236" t="s">
        <v>94</v>
      </c>
      <c r="C236" s="27">
        <f aca="true" t="shared" si="6" ref="C236:F237">C89-C231</f>
        <v>129.87000000002445</v>
      </c>
      <c r="D236" s="32">
        <f t="shared" si="6"/>
        <v>0.3200000000069849</v>
      </c>
      <c r="E236" s="32" t="e">
        <f t="shared" si="6"/>
        <v>#REF!</v>
      </c>
      <c r="F236" s="51">
        <f t="shared" si="6"/>
        <v>30761.320000000007</v>
      </c>
      <c r="G236" s="41"/>
    </row>
    <row r="237" spans="2:6" ht="12.75">
      <c r="B237" t="s">
        <v>95</v>
      </c>
      <c r="C237" s="32">
        <f t="shared" si="6"/>
        <v>1305.800000000003</v>
      </c>
      <c r="D237" s="32">
        <f t="shared" si="6"/>
        <v>1206</v>
      </c>
      <c r="E237" s="32" t="e">
        <f t="shared" si="6"/>
        <v>#REF!</v>
      </c>
      <c r="F237" s="51" t="e">
        <f t="shared" si="6"/>
        <v>#REF!</v>
      </c>
    </row>
    <row r="238" spans="2:6" ht="13.5" thickBot="1">
      <c r="B238" t="s">
        <v>97</v>
      </c>
      <c r="C238" s="33">
        <f>C236-C237</f>
        <v>-1175.9299999999785</v>
      </c>
      <c r="D238" s="40">
        <f>D91-D233</f>
        <v>-1205.679999999993</v>
      </c>
      <c r="E238" s="40" t="e">
        <f>E91-E233</f>
        <v>#REF!</v>
      </c>
      <c r="F238" s="51" t="e">
        <f>F91-F233</f>
        <v>#REF!</v>
      </c>
    </row>
    <row r="239" ht="13.5" thickTop="1">
      <c r="C239" s="24"/>
    </row>
    <row r="240" ht="12.75">
      <c r="D240" s="24"/>
    </row>
    <row r="242" spans="3:4" ht="12.75">
      <c r="C242" s="52"/>
      <c r="D242" s="24"/>
    </row>
    <row r="243" ht="12.75">
      <c r="E243" s="24"/>
    </row>
    <row r="248" ht="12.75">
      <c r="D248" s="24"/>
    </row>
    <row r="250" ht="12.75">
      <c r="D250" s="24"/>
    </row>
  </sheetData>
  <sheetProtection/>
  <mergeCells count="2">
    <mergeCell ref="A2:F3"/>
    <mergeCell ref="A94:F95"/>
  </mergeCells>
  <printOptions/>
  <pageMargins left="0.75" right="0.75" top="1" bottom="1" header="0.5" footer="0.5"/>
  <pageSetup fitToHeight="3" fitToWidth="1" horizontalDpi="600" verticalDpi="600" orientation="portrait" r:id="rId1"/>
  <rowBreaks count="2" manualBreakCount="2">
    <brk id="188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walkertpsec@hotmail.com</cp:lastModifiedBy>
  <cp:lastPrinted>2013-12-16T02:59:14Z</cp:lastPrinted>
  <dcterms:created xsi:type="dcterms:W3CDTF">2011-11-19T07:03:53Z</dcterms:created>
  <dcterms:modified xsi:type="dcterms:W3CDTF">2015-11-21T20:38:16Z</dcterms:modified>
  <cp:category/>
  <cp:version/>
  <cp:contentType/>
  <cp:contentStatus/>
</cp:coreProperties>
</file>